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orenz/Documents/0_GFZ-Data-Services/2024_Datenpublikationen/Dezember 2024/Wilke-Franziska-D-H/"/>
    </mc:Choice>
  </mc:AlternateContent>
  <xr:revisionPtr revIDLastSave="0" documentId="13_ncr:1_{0759F1D5-DE8A-BB4D-A47D-1FD3CE67FF55}" xr6:coauthVersionLast="47" xr6:coauthVersionMax="47" xr10:uidLastSave="{00000000-0000-0000-0000-000000000000}"/>
  <bookViews>
    <workbookView xWindow="0" yWindow="700" windowWidth="27040" windowHeight="15540" firstSheet="6" activeTab="9" xr2:uid="{00000000-000D-0000-FFFF-FFFF00000000}"/>
  </bookViews>
  <sheets>
    <sheet name="A1 sample index" sheetId="2" r:id="rId1"/>
    <sheet name="A2 whole rock" sheetId="3" r:id="rId2"/>
    <sheet name="A 3.1 EPMA feldspar analyses" sheetId="4" r:id="rId3"/>
    <sheet name="A 3.2 EPMA epidote analyses" sheetId="7" r:id="rId4"/>
    <sheet name="A 3.3 EPMA garnet analyses" sheetId="13" r:id="rId5"/>
    <sheet name="A 3.4 EPMA mica and amphibole" sheetId="11" r:id="rId6"/>
    <sheet name="A 3.5 EPMA oxides analyses" sheetId="8" r:id="rId7"/>
    <sheet name="A 3.6 EPMA carbonates analyses" sheetId="12" r:id="rId8"/>
    <sheet name="A 3.7 EPMA phosphate analyses" sheetId="9" r:id="rId9"/>
    <sheet name="A4 hydrochemical analysis" sheetId="10" r:id="rId10"/>
    <sheet name="A5 gas geochemistry" sheetId="5" r:id="rId11"/>
    <sheet name="A5 noble gas analyses" sheetId="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5" i="10" l="1"/>
  <c r="AX35" i="10"/>
  <c r="AW35" i="10"/>
  <c r="AV35" i="10"/>
  <c r="AU35" i="10"/>
  <c r="AT35" i="10"/>
  <c r="AS35" i="10"/>
  <c r="AR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Q35" i="10"/>
  <c r="P35" i="10"/>
  <c r="N35" i="10"/>
  <c r="M35" i="10"/>
  <c r="L35" i="10"/>
  <c r="K35" i="10"/>
  <c r="AO26" i="10"/>
  <c r="AN26" i="10"/>
  <c r="AO23" i="10"/>
  <c r="AN23" i="10"/>
  <c r="AO22" i="10"/>
  <c r="AN22" i="10"/>
  <c r="AO19" i="10"/>
  <c r="AN19" i="10"/>
  <c r="AO16" i="10"/>
  <c r="AN16" i="10"/>
  <c r="AO14" i="10"/>
  <c r="AN14" i="10"/>
  <c r="AO13" i="10"/>
  <c r="AN13" i="10"/>
  <c r="AO11" i="10"/>
  <c r="AN11" i="10"/>
  <c r="AO10" i="10"/>
  <c r="AN10" i="10"/>
  <c r="AO8" i="10"/>
  <c r="AN8" i="10"/>
  <c r="AO7" i="10"/>
  <c r="AN7" i="10"/>
  <c r="Q20" i="12"/>
  <c r="R20" i="12" s="1"/>
  <c r="Q21" i="12"/>
  <c r="R21" i="12" s="1"/>
  <c r="Q22" i="12"/>
  <c r="R22" i="12"/>
  <c r="Q23" i="12"/>
  <c r="R23" i="12"/>
  <c r="Q24" i="12"/>
  <c r="R24" i="12" s="1"/>
  <c r="R19" i="12"/>
  <c r="Q19" i="12"/>
  <c r="W11" i="8"/>
  <c r="X11" i="8" s="1"/>
  <c r="W12" i="8"/>
  <c r="X12" i="8" s="1"/>
  <c r="W13" i="8"/>
  <c r="X13" i="8"/>
  <c r="W14" i="8"/>
  <c r="X14" i="8"/>
  <c r="W15" i="8"/>
  <c r="X15" i="8" s="1"/>
  <c r="W16" i="8"/>
  <c r="X16" i="8" s="1"/>
  <c r="W17" i="8"/>
  <c r="X17" i="8"/>
  <c r="W18" i="8"/>
  <c r="X18" i="8"/>
  <c r="W19" i="8"/>
  <c r="X19" i="8" s="1"/>
  <c r="W20" i="8"/>
  <c r="X20" i="8" s="1"/>
  <c r="W21" i="8"/>
  <c r="X21" i="8"/>
  <c r="X10" i="8"/>
  <c r="W10" i="8"/>
  <c r="X5" i="7"/>
  <c r="Z5" i="7" s="1"/>
  <c r="X6" i="7"/>
  <c r="Z6" i="7" s="1"/>
  <c r="X7" i="7"/>
  <c r="Z7" i="7"/>
  <c r="X8" i="7"/>
  <c r="Z8" i="7"/>
  <c r="X9" i="7"/>
  <c r="Z9" i="7" s="1"/>
  <c r="X10" i="7"/>
  <c r="Z10" i="7" s="1"/>
  <c r="X11" i="7"/>
  <c r="Z11" i="7"/>
  <c r="X12" i="7"/>
  <c r="Z12" i="7"/>
  <c r="X13" i="7"/>
  <c r="Z13" i="7" s="1"/>
  <c r="X14" i="7"/>
  <c r="Z14" i="7" s="1"/>
  <c r="X15" i="7"/>
  <c r="Z15" i="7"/>
  <c r="X16" i="7"/>
  <c r="Z16" i="7"/>
  <c r="X17" i="7"/>
  <c r="Z17" i="7" s="1"/>
  <c r="X18" i="7"/>
  <c r="Z18" i="7"/>
  <c r="X19" i="7"/>
  <c r="Z19" i="7"/>
  <c r="Z4" i="7"/>
  <c r="X4" i="7"/>
  <c r="T5" i="13"/>
  <c r="T6" i="13"/>
  <c r="T7" i="13"/>
  <c r="T8" i="13"/>
  <c r="T9" i="13"/>
  <c r="T10" i="13"/>
  <c r="T11" i="13"/>
  <c r="T12" i="13"/>
  <c r="T13" i="13"/>
  <c r="T4" i="13"/>
  <c r="S5" i="11"/>
  <c r="T5" i="11" s="1"/>
  <c r="S6" i="11"/>
  <c r="T6" i="11"/>
  <c r="S7" i="11"/>
  <c r="T7" i="11"/>
  <c r="S8" i="11"/>
  <c r="T8" i="11"/>
  <c r="S9" i="11"/>
  <c r="T9" i="11"/>
  <c r="S10" i="11"/>
  <c r="T10" i="11"/>
  <c r="S11" i="11"/>
  <c r="T11" i="11"/>
  <c r="S12" i="11"/>
  <c r="T12" i="11"/>
  <c r="S13" i="11"/>
  <c r="T13" i="11"/>
  <c r="S15" i="11"/>
  <c r="T15" i="11"/>
  <c r="S16" i="11"/>
  <c r="T16" i="11"/>
  <c r="S17" i="11"/>
  <c r="T17" i="11"/>
  <c r="S18" i="11"/>
  <c r="T18" i="11"/>
  <c r="S19" i="11"/>
  <c r="T19" i="11"/>
  <c r="S20" i="11"/>
  <c r="T20" i="11"/>
  <c r="S21" i="11"/>
  <c r="T21" i="11"/>
  <c r="S22" i="11"/>
  <c r="T22" i="11"/>
  <c r="S23" i="11"/>
  <c r="T23" i="11"/>
  <c r="S24" i="11"/>
  <c r="T24" i="11"/>
  <c r="S25" i="11"/>
  <c r="T25" i="11"/>
  <c r="S26" i="11"/>
  <c r="T26" i="11"/>
  <c r="S27" i="11"/>
  <c r="T27" i="11"/>
  <c r="S29" i="11"/>
  <c r="T29" i="11"/>
  <c r="S30" i="11"/>
  <c r="T30" i="11"/>
  <c r="S31" i="11"/>
  <c r="T31" i="11"/>
  <c r="S33" i="11"/>
  <c r="T33" i="11"/>
  <c r="S34" i="11"/>
  <c r="T34" i="11"/>
  <c r="S35" i="11"/>
  <c r="T35" i="11"/>
  <c r="S36" i="11"/>
  <c r="T36" i="11"/>
  <c r="S37" i="11"/>
  <c r="T37" i="11"/>
  <c r="S38" i="11"/>
  <c r="T38" i="11"/>
  <c r="S39" i="11"/>
  <c r="T39" i="11"/>
  <c r="S40" i="11"/>
  <c r="T40" i="11"/>
  <c r="S41" i="11"/>
  <c r="T41" i="11"/>
  <c r="S42" i="11"/>
  <c r="T42" i="11"/>
  <c r="S43" i="11"/>
  <c r="T43" i="11"/>
  <c r="S44" i="11"/>
  <c r="T44" i="11"/>
  <c r="S45" i="11"/>
  <c r="T45" i="11"/>
  <c r="S46" i="11"/>
  <c r="T46" i="11"/>
  <c r="S47" i="11"/>
  <c r="T47" i="11"/>
  <c r="S48" i="11"/>
  <c r="T48" i="11"/>
  <c r="S49" i="11"/>
  <c r="T49" i="11"/>
  <c r="S51" i="11"/>
  <c r="T51" i="11"/>
  <c r="S52" i="11"/>
  <c r="T52" i="11"/>
  <c r="S53" i="11"/>
  <c r="T53" i="11"/>
  <c r="S54" i="11"/>
  <c r="T54" i="11"/>
  <c r="S55" i="11"/>
  <c r="T55" i="11"/>
  <c r="S56" i="11"/>
  <c r="T56" i="11"/>
  <c r="S57" i="11"/>
  <c r="T57" i="11"/>
  <c r="S59" i="11"/>
  <c r="T59" i="11"/>
  <c r="S60" i="11"/>
  <c r="T60" i="11"/>
  <c r="S61" i="11"/>
  <c r="T61" i="11"/>
  <c r="S62" i="11"/>
  <c r="T62" i="11"/>
  <c r="S63" i="11"/>
  <c r="T63" i="11"/>
  <c r="S64" i="11"/>
  <c r="T64" i="11"/>
  <c r="S65" i="11"/>
  <c r="T65" i="11"/>
  <c r="S67" i="11"/>
  <c r="T67" i="11"/>
  <c r="S68" i="11"/>
  <c r="T68" i="11"/>
  <c r="S69" i="11"/>
  <c r="T69" i="11"/>
  <c r="S70" i="11"/>
  <c r="T70" i="11"/>
  <c r="S71" i="11"/>
  <c r="T71" i="11"/>
  <c r="S72" i="11"/>
  <c r="T72" i="11"/>
  <c r="S73" i="11"/>
  <c r="T73" i="11"/>
  <c r="S74" i="11"/>
  <c r="T74" i="11"/>
  <c r="T4" i="11"/>
  <c r="S4" i="11"/>
  <c r="J6" i="5"/>
  <c r="J8" i="5"/>
  <c r="J10" i="5"/>
  <c r="J12" i="5"/>
  <c r="J14" i="5"/>
  <c r="J16" i="5"/>
  <c r="J18" i="5"/>
  <c r="J20" i="5"/>
  <c r="J22" i="5"/>
  <c r="J24" i="5"/>
  <c r="J26" i="5"/>
  <c r="J28" i="5"/>
  <c r="J30" i="5"/>
  <c r="J32" i="5"/>
  <c r="J34" i="5"/>
  <c r="J36" i="5"/>
  <c r="J4" i="5"/>
  <c r="AF5" i="9" l="1"/>
  <c r="AG5" i="9"/>
  <c r="AF6" i="9"/>
  <c r="AG6" i="9"/>
  <c r="AF7" i="9"/>
  <c r="AG7" i="9"/>
  <c r="AF8" i="9"/>
  <c r="AG8" i="9"/>
  <c r="AF9" i="9"/>
  <c r="AG9" i="9"/>
  <c r="AF10" i="9"/>
  <c r="AG10" i="9"/>
  <c r="AF11" i="9"/>
  <c r="AG11" i="9"/>
  <c r="AF12" i="9"/>
  <c r="AG12" i="9"/>
  <c r="AF13" i="9"/>
  <c r="AG13" i="9"/>
  <c r="AF15" i="9"/>
  <c r="AG15" i="9"/>
  <c r="AF16" i="9"/>
  <c r="AG16" i="9"/>
  <c r="AF17" i="9"/>
  <c r="AG17" i="9"/>
  <c r="AF18" i="9"/>
  <c r="AG18" i="9"/>
  <c r="AF19" i="9"/>
  <c r="AG19" i="9"/>
  <c r="AF21" i="9"/>
  <c r="AG21" i="9"/>
  <c r="AF22" i="9"/>
  <c r="AG22" i="9"/>
  <c r="AF24" i="9"/>
  <c r="AG24" i="9"/>
  <c r="AF25" i="9"/>
  <c r="AG25" i="9"/>
  <c r="AF26" i="9"/>
  <c r="AG26" i="9"/>
  <c r="AF27" i="9"/>
  <c r="AG27" i="9"/>
  <c r="AF28" i="9"/>
  <c r="AG28" i="9"/>
  <c r="AF29" i="9"/>
  <c r="AG29" i="9"/>
  <c r="AF30" i="9"/>
  <c r="AG30" i="9"/>
  <c r="AF31" i="9"/>
  <c r="AG31" i="9"/>
  <c r="AF40" i="9"/>
  <c r="AG40" i="9"/>
  <c r="AF41" i="9"/>
  <c r="AG41" i="9"/>
  <c r="AF42" i="9"/>
  <c r="AG42" i="9"/>
  <c r="AF43" i="9"/>
  <c r="AG43" i="9"/>
  <c r="AF44" i="9"/>
  <c r="AG44" i="9"/>
  <c r="AF45" i="9"/>
  <c r="AG45" i="9"/>
  <c r="AF46" i="9"/>
  <c r="AG46" i="9"/>
  <c r="AH46" i="9" s="1"/>
  <c r="AG4" i="9"/>
  <c r="AF4" i="9"/>
  <c r="AH24" i="9" l="1"/>
  <c r="AH43" i="9"/>
  <c r="AH16" i="9"/>
  <c r="AH19" i="9"/>
  <c r="AH6" i="9"/>
  <c r="AH13" i="9"/>
  <c r="AH9" i="9"/>
  <c r="AH5" i="9"/>
  <c r="AH12" i="9"/>
  <c r="AH7" i="9"/>
  <c r="AH4" i="9"/>
  <c r="AH29" i="9"/>
  <c r="AH25" i="9"/>
  <c r="AH42" i="9"/>
  <c r="AH44" i="9"/>
  <c r="AH30" i="9"/>
  <c r="AH28" i="9"/>
  <c r="AH41" i="9"/>
  <c r="AH21" i="9"/>
  <c r="AH15" i="9"/>
  <c r="AH18" i="9"/>
  <c r="AH26" i="9"/>
  <c r="AH40" i="9"/>
  <c r="AH8" i="9"/>
  <c r="AH11" i="9"/>
  <c r="AH31" i="9"/>
  <c r="AH17" i="9"/>
  <c r="AH45" i="9"/>
  <c r="AH10" i="9"/>
  <c r="AH22" i="9"/>
  <c r="AH2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Bettina Strauch</author>
  </authors>
  <commentList>
    <comment ref="J20" authorId="0" shapeId="0" xr:uid="{460B264E-637E-4693-A694-24D965CD9103}">
      <text>
        <r>
          <rPr>
            <b/>
            <sz val="9"/>
            <color rgb="FF000000"/>
            <rFont val="Segoe UI"/>
            <charset val="1"/>
          </rPr>
          <t>Bettina Strauch: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ich hab hier mal die "-" entfernt, die waren für die Lat(N) position</t>
        </r>
      </text>
    </comment>
    <comment ref="F29" authorId="0" shapeId="0" xr:uid="{67EB3F0B-1DEA-4620-9B92-FA035EEA1EDD}">
      <text>
        <r>
          <rPr>
            <b/>
            <sz val="9"/>
            <color rgb="FF000000"/>
            <rFont val="Segoe UI"/>
            <charset val="1"/>
          </rPr>
          <t>Bettina Strauch: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der Wert war tatsächlich so. Allerdings - sollte es nochmal im Labor überprüft werden, ich habe nicht auf die Einheit geachtet, nicht dass es mS/cm waren. Das sollte sich aber leicht gerausfinden lassen...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R2" authorId="0" shapeId="0" xr:uid="{0C99FCBF-1ADB-8D48-A35D-F42054A1E341}">
      <text>
        <r>
          <rPr>
            <sz val="11"/>
            <color rgb="FF000000"/>
            <rFont val="Calibri"/>
            <family val="2"/>
            <charset val="1"/>
          </rPr>
          <t xml:space="preserve">[Threaded comment]
</t>
        </r>
        <r>
          <rPr>
            <sz val="11"/>
            <color rgb="FF000000"/>
            <rFont val="Calibri"/>
            <family val="2"/>
            <charset val="1"/>
          </rPr>
          <t xml:space="preserve">
</t>
        </r>
        <r>
          <rPr>
            <sz val="11"/>
            <color rgb="FF000000"/>
            <rFont val="Calibri"/>
            <family val="2"/>
            <charset val="1"/>
          </rPr>
          <t xml:space="preserve">Your version of Excel allows you to read this threaded comment; however, any edits to it will get removed if the file is opened in a newer version of Excel. Learn more: https://go.microsoft.com/fwlink/?linkid=870924
</t>
        </r>
        <r>
          <rPr>
            <sz val="11"/>
            <color rgb="FF000000"/>
            <rFont val="Calibri"/>
            <family val="2"/>
            <charset val="1"/>
          </rPr>
          <t xml:space="preserve">
</t>
        </r>
        <r>
          <rPr>
            <sz val="11"/>
            <color rgb="FF000000"/>
            <rFont val="Calibri"/>
            <family val="2"/>
            <charset val="1"/>
          </rPr>
          <t xml:space="preserve">Comment:
</t>
        </r>
        <r>
          <rPr>
            <sz val="11"/>
            <color rgb="FF000000"/>
            <rFont val="Calibri"/>
            <family val="2"/>
            <charset val="1"/>
          </rPr>
          <t xml:space="preserve">    Quality control with spiked In-House Standard</t>
        </r>
      </text>
    </comment>
    <comment ref="D26" authorId="0" shapeId="0" xr:uid="{10DF3A07-0BA4-BF40-BDF3-330D71F629E5}">
      <text>
        <r>
          <rPr>
            <sz val="11"/>
            <color rgb="FF000000"/>
            <rFont val="Calibri"/>
            <family val="2"/>
            <charset val="1"/>
          </rPr>
          <t xml:space="preserve">Bettina Strauch:
</t>
        </r>
        <r>
          <rPr>
            <sz val="9"/>
            <color rgb="FF000000"/>
            <rFont val="Segoe UI"/>
            <family val="2"/>
            <charset val="1"/>
          </rPr>
          <t>der Wert war tatsächlich so. Allerdings - sollte es nochmal im Labor überprüft werden, ich habe nicht auf die Einheit geachtet, nicht dass es mS/cm waren. Das sollte sich aber leicht gerausfinden lassen...</t>
        </r>
      </text>
    </comment>
  </commentList>
</comments>
</file>

<file path=xl/sharedStrings.xml><?xml version="1.0" encoding="utf-8"?>
<sst xmlns="http://schemas.openxmlformats.org/spreadsheetml/2006/main" count="3684" uniqueCount="811">
  <si>
    <t>pH</t>
  </si>
  <si>
    <t>M1</t>
  </si>
  <si>
    <t>location name</t>
  </si>
  <si>
    <t>date</t>
  </si>
  <si>
    <t>time</t>
  </si>
  <si>
    <t>Mupata</t>
  </si>
  <si>
    <t>M2</t>
  </si>
  <si>
    <t>clear water, no scale, no smell; 5 drops HCL</t>
  </si>
  <si>
    <t>M2a</t>
  </si>
  <si>
    <t>Mukungwe Nasuru</t>
  </si>
  <si>
    <t>Mukungwe Nasuru 2</t>
  </si>
  <si>
    <t>-7,7 ²</t>
  </si>
  <si>
    <t>61²</t>
  </si>
  <si>
    <t>42,5²</t>
  </si>
  <si>
    <t>clear water, no bubbles, some Fe scale,  no scale, no smell; 5 drops HCL</t>
  </si>
  <si>
    <t>M3</t>
  </si>
  <si>
    <t>clear water, green algae with red, no smell; 5 drops HCL</t>
  </si>
  <si>
    <t>Wuroruror Makenja</t>
  </si>
  <si>
    <t>M4</t>
  </si>
  <si>
    <t>´-45,2 ²</t>
  </si>
  <si>
    <t>M5</t>
  </si>
  <si>
    <t>M6</t>
  </si>
  <si>
    <t>M7</t>
  </si>
  <si>
    <t>M8</t>
  </si>
  <si>
    <t>M8a</t>
  </si>
  <si>
    <t>M9</t>
  </si>
  <si>
    <t>M10</t>
  </si>
  <si>
    <t>M11</t>
  </si>
  <si>
    <t>M12</t>
  </si>
  <si>
    <t>M6a</t>
  </si>
  <si>
    <t>´-196,7³</t>
  </si>
  <si>
    <t>³ still decrease over long time</t>
  </si>
  <si>
    <t>´-423³</t>
  </si>
  <si>
    <t>34,2³</t>
  </si>
  <si>
    <t>light H2S smell, scale collected (reacted with HCL)</t>
  </si>
  <si>
    <t>Kasito</t>
  </si>
  <si>
    <t>Chombo</t>
  </si>
  <si>
    <t>Mawira</t>
  </si>
  <si>
    <t>Lingona</t>
  </si>
  <si>
    <t>´-5,7 ²</t>
  </si>
  <si>
    <t>´-134,8 ²</t>
  </si>
  <si>
    <t>M13</t>
  </si>
  <si>
    <t>Lilonge</t>
  </si>
  <si>
    <t>M14</t>
  </si>
  <si>
    <t>Mpyupyu</t>
  </si>
  <si>
    <t>M15</t>
  </si>
  <si>
    <t>Mulosa</t>
  </si>
  <si>
    <t>M16</t>
  </si>
  <si>
    <t>Tisola</t>
  </si>
  <si>
    <t>M17</t>
  </si>
  <si>
    <t>M18</t>
  </si>
  <si>
    <t>M19</t>
  </si>
  <si>
    <t>M20</t>
  </si>
  <si>
    <t>bath under trees, noscale, no smell; 5 drops HCL</t>
  </si>
  <si>
    <t>granulite</t>
  </si>
  <si>
    <t xml:space="preserve">sediment </t>
  </si>
  <si>
    <t>qz-mudstone</t>
  </si>
  <si>
    <t>structure</t>
  </si>
  <si>
    <t>river bed</t>
  </si>
  <si>
    <t>at Rukuru river beach</t>
  </si>
  <si>
    <t>close Rukuru river, no scale</t>
  </si>
  <si>
    <t>Makenja 2</t>
  </si>
  <si>
    <t>Wungo (wunyo)</t>
  </si>
  <si>
    <t>Nguala-1</t>
  </si>
  <si>
    <t>Nguala-2</t>
  </si>
  <si>
    <t>at beach with cows, no scale no smell, clear</t>
  </si>
  <si>
    <t>beach pool</t>
  </si>
  <si>
    <t>Chiweta</t>
  </si>
  <si>
    <t>Fault at graben anticline</t>
  </si>
  <si>
    <t>Mtondolo</t>
  </si>
  <si>
    <t>Mttondolo-2</t>
  </si>
  <si>
    <t>Gold quarry nearby, several pools in and along riverbed</t>
  </si>
  <si>
    <t>–</t>
  </si>
  <si>
    <t>chert</t>
  </si>
  <si>
    <t>mudstone</t>
  </si>
  <si>
    <t>beachblack sand</t>
  </si>
  <si>
    <t>gneiss</t>
  </si>
  <si>
    <t xml:space="preserve"> sandstone</t>
  </si>
  <si>
    <t>womans bath contaminated with soap</t>
  </si>
  <si>
    <t>mens bath, green and purple algea</t>
  </si>
  <si>
    <t>mens bath, no rock</t>
  </si>
  <si>
    <t>hidden spring at river side</t>
  </si>
  <si>
    <t>sediment</t>
  </si>
  <si>
    <t>Chipudze</t>
  </si>
  <si>
    <t>sandstone</t>
  </si>
  <si>
    <t>in river bed, no access during rain season, odor!, layered rocks</t>
  </si>
  <si>
    <t>Manondo</t>
  </si>
  <si>
    <t>warm spring under trees</t>
  </si>
  <si>
    <t>gneiss bed with small river</t>
  </si>
  <si>
    <t>gniess</t>
  </si>
  <si>
    <t>between layered sandstones water appears and flows in hole, human odor</t>
  </si>
  <si>
    <t>am Chipudzi River,small pods, bath, few gas</t>
  </si>
  <si>
    <t>muddy, agricultural plain</t>
  </si>
  <si>
    <t>muddy bath, agricultural plain, sandstone appears when digging</t>
  </si>
  <si>
    <t>bath ,black and muddy, Gas</t>
  </si>
  <si>
    <t>muddy, difficult to access</t>
  </si>
  <si>
    <t>Mwanza River, use of water cause pipe damage --&gt; too hot</t>
  </si>
  <si>
    <t>deep slope, fault</t>
  </si>
  <si>
    <t>sandy pool at beach</t>
  </si>
  <si>
    <t>hidden springs along river side</t>
  </si>
  <si>
    <t>randomly weathered gneiss in Mozambique side</t>
  </si>
  <si>
    <t>tributary to Mwanza river, broad river bed, also metamorphic rock</t>
  </si>
  <si>
    <t>Kasamba/ Mapundi</t>
  </si>
  <si>
    <t>sample ID</t>
  </si>
  <si>
    <t>Temperature</t>
  </si>
  <si>
    <t>°C</t>
  </si>
  <si>
    <t>Conductivity</t>
  </si>
  <si>
    <t>µS/cm</t>
  </si>
  <si>
    <t>mmol/L</t>
  </si>
  <si>
    <t>HCO3- Alkalinity</t>
  </si>
  <si>
    <t>redox</t>
  </si>
  <si>
    <t>mV</t>
  </si>
  <si>
    <t>S</t>
  </si>
  <si>
    <t>E</t>
  </si>
  <si>
    <t>Longitude</t>
  </si>
  <si>
    <t>Latitude</t>
  </si>
  <si>
    <t>nd</t>
  </si>
  <si>
    <t>on-site note</t>
  </si>
  <si>
    <t>at Shire river</t>
  </si>
  <si>
    <t>Liwonde mens bath; no access to woman</t>
  </si>
  <si>
    <t>natural pool</t>
  </si>
  <si>
    <t>red precipitates of algae, bath and wash place</t>
  </si>
  <si>
    <t>gneiss around</t>
  </si>
  <si>
    <t>host rock</t>
  </si>
  <si>
    <t>rock sampled</t>
  </si>
  <si>
    <t>sediment sampled</t>
  </si>
  <si>
    <t>conclomerate</t>
  </si>
  <si>
    <t xml:space="preserve"> two mica gneiss</t>
  </si>
  <si>
    <t>two mica pegmatite</t>
  </si>
  <si>
    <t>muscovite-tourmaline pegmatites</t>
  </si>
  <si>
    <t>dark gneis</t>
  </si>
  <si>
    <t>muddy hole in rice field,bath, no scales, lots of moscitos</t>
  </si>
  <si>
    <t>at beach,clear, no Fe, hot water also in lake aside, no H2S, no scales</t>
  </si>
  <si>
    <t>bath, soapy, no scales</t>
  </si>
  <si>
    <t>close to and in Muloza river, hidden spring with driftsand</t>
  </si>
  <si>
    <t>unit</t>
  </si>
  <si>
    <t>d/m/y</t>
  </si>
  <si>
    <t>h/min</t>
  </si>
  <si>
    <t>available analyses</t>
  </si>
  <si>
    <t>M20-1 Manondo (Malawi)</t>
  </si>
  <si>
    <t>±1.1</t>
  </si>
  <si>
    <t>±0.00093</t>
  </si>
  <si>
    <t>M6-2 Nguala (Malawi)</t>
  </si>
  <si>
    <t>±1.4</t>
  </si>
  <si>
    <t>±0.0012</t>
  </si>
  <si>
    <t>M2-2 Muakonga Na (Malawi)</t>
  </si>
  <si>
    <t>±1.0</t>
  </si>
  <si>
    <t>±0.0011</t>
  </si>
  <si>
    <t>M7-2 Chiwata (Malawi)</t>
  </si>
  <si>
    <t>±2.1</t>
  </si>
  <si>
    <t>M15 Mbwupu (Malawi)</t>
  </si>
  <si>
    <t>±0.040</t>
  </si>
  <si>
    <t>±0.00099</t>
  </si>
  <si>
    <t>±0.044</t>
  </si>
  <si>
    <t>±0.032</t>
  </si>
  <si>
    <t>±0.00031</t>
  </si>
  <si>
    <t>M8-1 Mtandolo (Malawi)</t>
  </si>
  <si>
    <t>±1.6</t>
  </si>
  <si>
    <t>±0.00088</t>
  </si>
  <si>
    <t>M12-1 Lingawi (Malawi)</t>
  </si>
  <si>
    <t>±1.5</t>
  </si>
  <si>
    <t>±0.00098</t>
  </si>
  <si>
    <t>M11-1 Mawira (Malawi)</t>
  </si>
  <si>
    <t>±0.019</t>
  </si>
  <si>
    <t>±0.00050</t>
  </si>
  <si>
    <t>±1.3</t>
  </si>
  <si>
    <t>±0.00089</t>
  </si>
  <si>
    <t>±74</t>
  </si>
  <si>
    <t>±0.11</t>
  </si>
  <si>
    <t>±0.034</t>
  </si>
  <si>
    <t>±59</t>
  </si>
  <si>
    <t>±52</t>
  </si>
  <si>
    <t>±0.095</t>
  </si>
  <si>
    <t>±0.98</t>
  </si>
  <si>
    <t>±0.031</t>
  </si>
  <si>
    <t>±7.3</t>
  </si>
  <si>
    <t>±9.3</t>
  </si>
  <si>
    <t>±0.14</t>
  </si>
  <si>
    <t>±0.041</t>
  </si>
  <si>
    <t>±110</t>
  </si>
  <si>
    <t>±47</t>
  </si>
  <si>
    <t>±0.046</t>
  </si>
  <si>
    <t>±0.020</t>
  </si>
  <si>
    <t>±15</t>
  </si>
  <si>
    <t>±31</t>
  </si>
  <si>
    <t>±0.084</t>
  </si>
  <si>
    <t>±0.89</t>
  </si>
  <si>
    <t>±11</t>
  </si>
  <si>
    <t>±0.026</t>
  </si>
  <si>
    <t>±28</t>
  </si>
  <si>
    <t>±25</t>
  </si>
  <si>
    <t>±0.91</t>
  </si>
  <si>
    <t>±3.8</t>
  </si>
  <si>
    <t>±0.96</t>
  </si>
  <si>
    <t>M9 Kasito (Malawi)</t>
  </si>
  <si>
    <t>±0.00091</t>
  </si>
  <si>
    <t>M10 Chombo (Malawi)</t>
  </si>
  <si>
    <t>±0.00097</t>
  </si>
  <si>
    <t>M4 Makausha (Malawi)</t>
  </si>
  <si>
    <t>±0.018</t>
  </si>
  <si>
    <t>M5 Wunga River (Malawi)</t>
  </si>
  <si>
    <t>M3-1 Wuroror (Malawi)</t>
  </si>
  <si>
    <t>±0.0038</t>
  </si>
  <si>
    <t>M1-1 Mupala (Malawi)</t>
  </si>
  <si>
    <t>±0.64</t>
  </si>
  <si>
    <t>±0.017</t>
  </si>
  <si>
    <t>±0.00047</t>
  </si>
  <si>
    <t>±0.0010</t>
  </si>
  <si>
    <t>±0.013</t>
  </si>
  <si>
    <t>M13 Liwonde (Malawi)</t>
  </si>
  <si>
    <t>M14 Sitima (Malawi)</t>
  </si>
  <si>
    <t>M16 Nulosa (Malawi)</t>
  </si>
  <si>
    <t>±18</t>
  </si>
  <si>
    <t>±0.039</t>
  </si>
  <si>
    <t>±0.87</t>
  </si>
  <si>
    <t>±1.8</t>
  </si>
  <si>
    <t>±2.3</t>
  </si>
  <si>
    <t>±1.9</t>
  </si>
  <si>
    <t>±2.8</t>
  </si>
  <si>
    <t>±0.95</t>
  </si>
  <si>
    <t>±2.4</t>
  </si>
  <si>
    <t>±19</t>
  </si>
  <si>
    <t>±20</t>
  </si>
  <si>
    <t>±0.096</t>
  </si>
  <si>
    <t>±0.029</t>
  </si>
  <si>
    <t>±0.033</t>
  </si>
  <si>
    <t>±17</t>
  </si>
  <si>
    <t>±22</t>
  </si>
  <si>
    <t>±16</t>
  </si>
  <si>
    <t>±0.12</t>
  </si>
  <si>
    <t>±26</t>
  </si>
  <si>
    <t>±0.036</t>
  </si>
  <si>
    <t>±0.99</t>
  </si>
  <si>
    <t>±0.15</t>
  </si>
  <si>
    <t>±33</t>
  </si>
  <si>
    <t>±0.045</t>
  </si>
  <si>
    <t>±0.9</t>
  </si>
  <si>
    <t>±0.13</t>
  </si>
  <si>
    <t>±2.2</t>
  </si>
  <si>
    <t>±2.7</t>
  </si>
  <si>
    <t>±5.3</t>
  </si>
  <si>
    <t>±34</t>
  </si>
  <si>
    <t>±0.043</t>
  </si>
  <si>
    <t>sample</t>
  </si>
  <si>
    <t>2𝛔 uncertainty</t>
  </si>
  <si>
    <t>atmosphere</t>
  </si>
  <si>
    <t>air saturated water (25°C)</t>
  </si>
  <si>
    <t>±0.023</t>
  </si>
  <si>
    <t>±0.062</t>
  </si>
  <si>
    <t>±0.00053</t>
  </si>
  <si>
    <t>±0.080</t>
  </si>
  <si>
    <t>±0.00039</t>
  </si>
  <si>
    <t>±0.066</t>
  </si>
  <si>
    <t>±0.00057</t>
  </si>
  <si>
    <t>±0.038</t>
  </si>
  <si>
    <t>±10</t>
  </si>
  <si>
    <t>±0.025</t>
  </si>
  <si>
    <t>±0.00028</t>
  </si>
  <si>
    <t>±0.010</t>
  </si>
  <si>
    <t>±0.00070</t>
  </si>
  <si>
    <t>±0.00041</t>
  </si>
  <si>
    <t>±6.3</t>
  </si>
  <si>
    <t>±0.0095</t>
  </si>
  <si>
    <t>±4.2</t>
  </si>
  <si>
    <t>±0.012</t>
  </si>
  <si>
    <t>±0.00044</t>
  </si>
  <si>
    <t>±0.0061</t>
  </si>
  <si>
    <t>±0.00030</t>
  </si>
  <si>
    <t>±0.065</t>
  </si>
  <si>
    <t>±0.00046</t>
  </si>
  <si>
    <t>±1.2</t>
  </si>
  <si>
    <t>±0.0057</t>
  </si>
  <si>
    <t>±0.00022</t>
  </si>
  <si>
    <t>±0.055</t>
  </si>
  <si>
    <t>±0.037</t>
  </si>
  <si>
    <t>±0.00048</t>
  </si>
  <si>
    <t>±0.083</t>
  </si>
  <si>
    <t xml:space="preserve">   SiO2  </t>
  </si>
  <si>
    <t xml:space="preserve">   Al2O3 </t>
  </si>
  <si>
    <t xml:space="preserve">   SrO   </t>
  </si>
  <si>
    <t xml:space="preserve">   K2O   </t>
  </si>
  <si>
    <t xml:space="preserve">   CaO   </t>
  </si>
  <si>
    <t xml:space="preserve">   FeO   </t>
  </si>
  <si>
    <t xml:space="preserve">   MnO   </t>
  </si>
  <si>
    <t xml:space="preserve">   Na2O  </t>
  </si>
  <si>
    <t xml:space="preserve">   MgO   </t>
  </si>
  <si>
    <t xml:space="preserve">   Cl    </t>
  </si>
  <si>
    <t xml:space="preserve">  Total  </t>
  </si>
  <si>
    <t xml:space="preserve">20230925_M1_1_Fsprim </t>
  </si>
  <si>
    <t xml:space="preserve">20230925_M1_1_FspMantle </t>
  </si>
  <si>
    <t xml:space="preserve">20230925_M1_1_FspCore </t>
  </si>
  <si>
    <t xml:space="preserve">20230925_M1_1_FspIncl </t>
  </si>
  <si>
    <t xml:space="preserve">20230925_M1_1_Q </t>
  </si>
  <si>
    <t xml:space="preserve">20230925_M1_1_FSP2 </t>
  </si>
  <si>
    <t xml:space="preserve">20230925_M1_3_K-FspCore </t>
  </si>
  <si>
    <t xml:space="preserve">20230925_M1_3_K-FspMantle </t>
  </si>
  <si>
    <t xml:space="preserve">20230925_M1_3_K-FspRim </t>
  </si>
  <si>
    <t xml:space="preserve">20230925_M1_3_AlbRim </t>
  </si>
  <si>
    <t xml:space="preserve">20230925_M1_3_AlbCore </t>
  </si>
  <si>
    <t xml:space="preserve">20230925_M1coarse_1_AlbCore </t>
  </si>
  <si>
    <t xml:space="preserve">20230925_M1coarse_1_AlbRim </t>
  </si>
  <si>
    <t xml:space="preserve">20230925_M1coarse_1_Alb2Rim </t>
  </si>
  <si>
    <t xml:space="preserve">20230925_M1coarse_1_Alb2Core </t>
  </si>
  <si>
    <t xml:space="preserve">20230925_M1coarse_1_KFsp1core </t>
  </si>
  <si>
    <t xml:space="preserve">20230925_M1coarse_1_KFsp1rim </t>
  </si>
  <si>
    <t xml:space="preserve">20230925_M1coarse_1_KFsp1InclInAlb </t>
  </si>
  <si>
    <t xml:space="preserve">20230925_M1coarse_1_Alb3Weath </t>
  </si>
  <si>
    <t xml:space="preserve">20230925_M1coarse_1_Fsp2AnMica </t>
  </si>
  <si>
    <t xml:space="preserve">   Cr2O3 </t>
  </si>
  <si>
    <t xml:space="preserve">   TiO2  </t>
  </si>
  <si>
    <t xml:space="preserve">   Pr2O3 </t>
  </si>
  <si>
    <t xml:space="preserve">   Nd2O3 </t>
  </si>
  <si>
    <t xml:space="preserve">   Ce2O3 </t>
  </si>
  <si>
    <t xml:space="preserve">   NiO   </t>
  </si>
  <si>
    <t xml:space="preserve">   La2O3 </t>
  </si>
  <si>
    <t xml:space="preserve">   Y2O3  </t>
  </si>
  <si>
    <t xml:space="preserve">   Nb2O5 </t>
  </si>
  <si>
    <t xml:space="preserve">   ThO2  </t>
  </si>
  <si>
    <t xml:space="preserve">20230925_M1_1_Garn1core </t>
  </si>
  <si>
    <t xml:space="preserve">20230925_M1_1_Garn1Mantle </t>
  </si>
  <si>
    <t xml:space="preserve">20230925_M1_1_Garn1Rim </t>
  </si>
  <si>
    <t xml:space="preserve">20230925_M1_1_Garn2Rim </t>
  </si>
  <si>
    <t xml:space="preserve">20230925_M1_1_Garn2Mantle </t>
  </si>
  <si>
    <t xml:space="preserve">20230925_M1_1_Garn2Core </t>
  </si>
  <si>
    <t xml:space="preserve">20230925_M1_2_Garn3Core </t>
  </si>
  <si>
    <t xml:space="preserve">20230925_M1_2_Garn3Mantle </t>
  </si>
  <si>
    <t xml:space="preserve">20230925_M1_2_Garn4Core </t>
  </si>
  <si>
    <t xml:space="preserve">20230925_M1_2_Garn4Rim </t>
  </si>
  <si>
    <t xml:space="preserve">20230925_M1_5_Ce-Garn </t>
  </si>
  <si>
    <t xml:space="preserve">20230925_M1coarse_1_AllCore </t>
  </si>
  <si>
    <t xml:space="preserve">20230925_M1coarse_1_Allmantle </t>
  </si>
  <si>
    <t xml:space="preserve">20230925_M1coarse_1_AllRim </t>
  </si>
  <si>
    <t xml:space="preserve">   CuO   </t>
  </si>
  <si>
    <t xml:space="preserve">   SnO2  </t>
  </si>
  <si>
    <t xml:space="preserve">20230925_M1_1_FeO </t>
  </si>
  <si>
    <t xml:space="preserve">20230925_M1_4_Magn </t>
  </si>
  <si>
    <t xml:space="preserve">20230925_M1_4_Hem </t>
  </si>
  <si>
    <t xml:space="preserve">20230925_M1_4_Tita </t>
  </si>
  <si>
    <t xml:space="preserve">   F     </t>
  </si>
  <si>
    <t xml:space="preserve">   Ta2O5 </t>
  </si>
  <si>
    <t xml:space="preserve">20230925_M1_1_Tita1 </t>
  </si>
  <si>
    <t xml:space="preserve">20230925_M1_1_Tita2 </t>
  </si>
  <si>
    <t xml:space="preserve">20230925_M1_1_Tita3 </t>
  </si>
  <si>
    <t xml:space="preserve">20230925_M1_1_Tita4 </t>
  </si>
  <si>
    <t xml:space="preserve">20230925_M1_1_Tita5 </t>
  </si>
  <si>
    <t xml:space="preserve">20230925_M1_1_Tita6 </t>
  </si>
  <si>
    <t xml:space="preserve">   SO3   </t>
  </si>
  <si>
    <t xml:space="preserve">   P2O5  </t>
  </si>
  <si>
    <t xml:space="preserve">20230925_M1coarse_1_Apa1rim </t>
  </si>
  <si>
    <t xml:space="preserve">20230925_M1coarse_1_Apa2rim </t>
  </si>
  <si>
    <t xml:space="preserve">20230925_M1coarse_1_Apa2core </t>
  </si>
  <si>
    <t xml:space="preserve">20230925_M1coarse_1_Apa3core </t>
  </si>
  <si>
    <t xml:space="preserve">20230925_M1coarse_1_Apa4core </t>
  </si>
  <si>
    <t xml:space="preserve">20230925_M1coarse_1_Apa5core </t>
  </si>
  <si>
    <t xml:space="preserve">20230925_M1coarse_1_Apa6coreInMica </t>
  </si>
  <si>
    <t xml:space="preserve">20230925_M1coarse_1_Apa6rimInMica </t>
  </si>
  <si>
    <t xml:space="preserve">20230925_M1coarse_1_Apa7rimInKFsp </t>
  </si>
  <si>
    <t xml:space="preserve">20230925_M1coarse_1_Apa7coreInKFsp </t>
  </si>
  <si>
    <t xml:space="preserve">20230925_M1coarse_1_Mica1 </t>
  </si>
  <si>
    <t xml:space="preserve">20230925_M1coarse_1_Mica2core </t>
  </si>
  <si>
    <t xml:space="preserve">20230925_M1coarse_1_Mica2rim </t>
  </si>
  <si>
    <t xml:space="preserve">20230925_M1coarse_1_Mica3rim </t>
  </si>
  <si>
    <t xml:space="preserve">20230925_M1coarse_1_Mica3mantle </t>
  </si>
  <si>
    <t xml:space="preserve">20230925_M1coarse_1_Mica3core </t>
  </si>
  <si>
    <t xml:space="preserve">20230925_M1coarse_1_Mica4core </t>
  </si>
  <si>
    <t xml:space="preserve">20230925_M1coarse_1_Mica4rim </t>
  </si>
  <si>
    <t xml:space="preserve">20230925_M1coarse_1_Mica5core </t>
  </si>
  <si>
    <t xml:space="preserve">20230925_M1coarse_1_Mica5rim </t>
  </si>
  <si>
    <t xml:space="preserve">20230925_M3_1_AlbCore </t>
  </si>
  <si>
    <t xml:space="preserve">20230925_M3_1_AlbRim </t>
  </si>
  <si>
    <t xml:space="preserve">20230925_M3_1_AlbRimWeath </t>
  </si>
  <si>
    <t xml:space="preserve">20230925_M3_1_KFspInAlb </t>
  </si>
  <si>
    <t xml:space="preserve">20230925_M3_1_KFsp </t>
  </si>
  <si>
    <t xml:space="preserve">20230925_M3_1_Alb2Core </t>
  </si>
  <si>
    <t xml:space="preserve">20230925_M3_1_Alb3Core </t>
  </si>
  <si>
    <t xml:space="preserve">20230925_M3_1_KFspBig </t>
  </si>
  <si>
    <t xml:space="preserve">20230925_M3_2_Bt1core </t>
  </si>
  <si>
    <t xml:space="preserve">20230925_M3_2_Bt1rim </t>
  </si>
  <si>
    <t xml:space="preserve">20230925_M3_2_Bt2core </t>
  </si>
  <si>
    <t xml:space="preserve">20230925_M3_2_Bt3core </t>
  </si>
  <si>
    <t xml:space="preserve">20230925_M3_2_Bt3rim </t>
  </si>
  <si>
    <t xml:space="preserve">20230925_M3_2_Bt4rim </t>
  </si>
  <si>
    <t xml:space="preserve">20230925_M3_2_Bt4core </t>
  </si>
  <si>
    <t xml:space="preserve">20230925_M3_1_Bt5_weath </t>
  </si>
  <si>
    <t xml:space="preserve">20230925_M3_1_Bt5_weathRim </t>
  </si>
  <si>
    <t xml:space="preserve">20230925_M3_1_Bt6core </t>
  </si>
  <si>
    <t xml:space="preserve">20230925_M3_1_Bt7core </t>
  </si>
  <si>
    <t xml:space="preserve">20230925_M3_1_Bt7rim </t>
  </si>
  <si>
    <t xml:space="preserve">20230925_M3_2_Apa1Core </t>
  </si>
  <si>
    <t xml:space="preserve">20230925_M3_2_Apa1Rim </t>
  </si>
  <si>
    <t xml:space="preserve">20230925_M3_2_Apa2 </t>
  </si>
  <si>
    <t xml:space="preserve">20230925_M3_2_Apa4 </t>
  </si>
  <si>
    <t xml:space="preserve">20230925_M3_2_Apa5 </t>
  </si>
  <si>
    <t xml:space="preserve">   Tl2O3 </t>
  </si>
  <si>
    <t xml:space="preserve">20230925_M3_fine_ClastInPorosity </t>
  </si>
  <si>
    <t xml:space="preserve">20230925_M3_fine_matrixgrain1 </t>
  </si>
  <si>
    <t xml:space="preserve">20230925_M3_fine_matrixgrain2 </t>
  </si>
  <si>
    <t xml:space="preserve">20230925_M3_fine_matrixgrain3 </t>
  </si>
  <si>
    <t xml:space="preserve">20230925_M3_fine_matrixgrain4 </t>
  </si>
  <si>
    <t xml:space="preserve">20230925_M3_fine_matrixgrain5 </t>
  </si>
  <si>
    <t xml:space="preserve">20230925_M3_fine_matrixgrain6 </t>
  </si>
  <si>
    <t xml:space="preserve">20230925_M3_fine_matrixgrain7 </t>
  </si>
  <si>
    <t xml:space="preserve">20230925_M3_fine_matrixgrain8 </t>
  </si>
  <si>
    <t xml:space="preserve">20230925_M3_fine_matrixgrain9 </t>
  </si>
  <si>
    <t xml:space="preserve">20230925_M3_fine4_matrixgrain10 </t>
  </si>
  <si>
    <t xml:space="preserve">20230925_M3_fine4_matrixgrain11 </t>
  </si>
  <si>
    <t xml:space="preserve">20230925_M3_fine4_matrixgrain12 </t>
  </si>
  <si>
    <t xml:space="preserve">20230925_M3_fine4_matrixgrain13 </t>
  </si>
  <si>
    <t xml:space="preserve">20230925_M3_fine4_matrixgrain14 </t>
  </si>
  <si>
    <t xml:space="preserve">20230925_M3_fine4_matrixgrain15 </t>
  </si>
  <si>
    <t xml:space="preserve">20230925_M3_fine4_matrixgrain16 </t>
  </si>
  <si>
    <t xml:space="preserve">20230925_M3_fine4_matrixgrain17 </t>
  </si>
  <si>
    <t xml:space="preserve">20230925_M3_fine4_matrixgrain18 </t>
  </si>
  <si>
    <t xml:space="preserve">20230925_M3_fine4_matrixgrain19 </t>
  </si>
  <si>
    <t xml:space="preserve">20230925_M3_fine4_matrixgrain20 </t>
  </si>
  <si>
    <t xml:space="preserve">20230925_M3_fine4_matrixgrain21 </t>
  </si>
  <si>
    <t xml:space="preserve">   BaO   </t>
  </si>
  <si>
    <t xml:space="preserve">20230926_M7_KFspCore </t>
  </si>
  <si>
    <t xml:space="preserve">20230926_M7_KFspRim </t>
  </si>
  <si>
    <t xml:space="preserve">20230926_M7_KFsp2 </t>
  </si>
  <si>
    <t xml:space="preserve">20230926_M7_Mica1 </t>
  </si>
  <si>
    <t xml:space="preserve">20230926_M7_KFspBigweath </t>
  </si>
  <si>
    <t xml:space="preserve">20230926_M7_KFsp </t>
  </si>
  <si>
    <t xml:space="preserve">20230926_M7_FsP </t>
  </si>
  <si>
    <t xml:space="preserve">20230926_M7_Alb </t>
  </si>
  <si>
    <t xml:space="preserve">20230926_M7_AlbWeath </t>
  </si>
  <si>
    <t xml:space="preserve">20230926_M7_Mica </t>
  </si>
  <si>
    <t xml:space="preserve">20230926_M7_KFspWeath </t>
  </si>
  <si>
    <t xml:space="preserve">20230926_M7_KFspWeathCore </t>
  </si>
  <si>
    <t xml:space="preserve">20230926_M7_KFspWeathRim </t>
  </si>
  <si>
    <t xml:space="preserve">20230926_M7_Apa_1 </t>
  </si>
  <si>
    <t xml:space="preserve">20230926_M7_Apa2 </t>
  </si>
  <si>
    <t xml:space="preserve">   ZnO   </t>
  </si>
  <si>
    <t xml:space="preserve">20230926_M7_Carb1 </t>
  </si>
  <si>
    <t xml:space="preserve">20230926_M7_Carb2 </t>
  </si>
  <si>
    <t xml:space="preserve">20230926_M7_Carb3 </t>
  </si>
  <si>
    <t xml:space="preserve">20230926_M7_Carb4 </t>
  </si>
  <si>
    <t xml:space="preserve">20230926_M7_Carb5 </t>
  </si>
  <si>
    <t xml:space="preserve">20230926_M7_Carb6 </t>
  </si>
  <si>
    <t xml:space="preserve">20230926_M7_Carb7 </t>
  </si>
  <si>
    <t xml:space="preserve">20230926_M7_Carb8 </t>
  </si>
  <si>
    <t xml:space="preserve">20230926_M7_Carb9 </t>
  </si>
  <si>
    <t xml:space="preserve">20230926_M7_Carb10 </t>
  </si>
  <si>
    <t xml:space="preserve">20230926_M7_Carb11 </t>
  </si>
  <si>
    <t xml:space="preserve">20230926_M7_Carb12 </t>
  </si>
  <si>
    <t xml:space="preserve">20230926_M7_Carb13 </t>
  </si>
  <si>
    <t xml:space="preserve">20230926_M7_Carb14 </t>
  </si>
  <si>
    <t xml:space="preserve">20230927_M8_3_Grt Line 001 </t>
  </si>
  <si>
    <t xml:space="preserve">20230927_M8_3_Grt Line 002 </t>
  </si>
  <si>
    <t xml:space="preserve">20230927_M8_3_Grt Line 003 </t>
  </si>
  <si>
    <t xml:space="preserve">20230927_M8_3_Grt Line 004 </t>
  </si>
  <si>
    <t xml:space="preserve">20230927_M8_3_Grt Line 005 </t>
  </si>
  <si>
    <t xml:space="preserve">20230927_M8_3_Grt Line 006 </t>
  </si>
  <si>
    <t xml:space="preserve">20230927_M8_3_Grt Line 007 </t>
  </si>
  <si>
    <t xml:space="preserve">20230927_M8_3_Grt Line 008 </t>
  </si>
  <si>
    <t xml:space="preserve">20230927_M8_3_Grt Line 009 </t>
  </si>
  <si>
    <t xml:space="preserve">20230927_M8_3_Grt Line 010 </t>
  </si>
  <si>
    <t xml:space="preserve">20230928_M9_3_beachSedi_TIFeO1 </t>
  </si>
  <si>
    <t xml:space="preserve">20230928_M9_3_beachSedi_TIFeO2 </t>
  </si>
  <si>
    <t xml:space="preserve">20230928_M9_3_beachSedi_TIFeO3 </t>
  </si>
  <si>
    <t xml:space="preserve">20230928_M9_3_beachSedi_TIFeO4 </t>
  </si>
  <si>
    <t xml:space="preserve">20230928_M9_3_beachSedi_TIFeO5 </t>
  </si>
  <si>
    <t xml:space="preserve">20230928_M9_2_beachSedi_TIFeO6 </t>
  </si>
  <si>
    <t xml:space="preserve">20230928_M9_2_beachSedi_TIFeO7 </t>
  </si>
  <si>
    <t xml:space="preserve">20230928_M9_2_beachSedi_TIFeO8 </t>
  </si>
  <si>
    <t xml:space="preserve">20230928_M9_2_beachSedi_TIFeO9 </t>
  </si>
  <si>
    <t xml:space="preserve">20230928_M9_2_beachSedi_TIFeO10 </t>
  </si>
  <si>
    <t xml:space="preserve">20230928_M9_2_beachSedi_TIFeO11 </t>
  </si>
  <si>
    <t xml:space="preserve">20230928_M9_2_beachSedi_TIFeO12 </t>
  </si>
  <si>
    <t xml:space="preserve">20230928_M9_2_beachSedi_TIFeO13 </t>
  </si>
  <si>
    <t xml:space="preserve">20230928_M9_2_beachSedi_TIFeO14 </t>
  </si>
  <si>
    <t xml:space="preserve">20230928_M9_2_beachSedi_TIFeO15 </t>
  </si>
  <si>
    <t xml:space="preserve">20230928_M9_2_beachSedi_TIFeO16 </t>
  </si>
  <si>
    <t xml:space="preserve">20230928_M9_2_beachSedi_Grt1_ </t>
  </si>
  <si>
    <t xml:space="preserve">20230928_M9_2_beachSedi_Grt3_ </t>
  </si>
  <si>
    <t xml:space="preserve">20230928_M9_2_beachSedi_Grt4_ </t>
  </si>
  <si>
    <t xml:space="preserve">20230928_M9_3_beachSedi_Grt5_ </t>
  </si>
  <si>
    <t xml:space="preserve">20230928_M9_Granite_1_ApaCore </t>
  </si>
  <si>
    <t xml:space="preserve">20230928_M9_Granite_1_ApRim </t>
  </si>
  <si>
    <t xml:space="preserve">20230928_M9_Granite_1_MonaInApa </t>
  </si>
  <si>
    <t xml:space="preserve">20230928_M9_Granite_1_MonaInMatrix </t>
  </si>
  <si>
    <t xml:space="preserve">20230928_M9_Granite_4_Mona50mue </t>
  </si>
  <si>
    <t xml:space="preserve">20230928_M9_HotSpringSedi_3_KFsp </t>
  </si>
  <si>
    <t xml:space="preserve">20230928_M9_HotSpringSedi_2_KFsp </t>
  </si>
  <si>
    <t xml:space="preserve">20230928_M9_Granite_1_Alb </t>
  </si>
  <si>
    <t xml:space="preserve">20230928_M9_HotSpringSedi_3_Bt </t>
  </si>
  <si>
    <t xml:space="preserve">20230928_M9_Granite_1_Mica </t>
  </si>
  <si>
    <t xml:space="preserve">20230928_M9_Granite_2_MicaC </t>
  </si>
  <si>
    <t xml:space="preserve">20230928_M9_Granite_2_MicaR </t>
  </si>
  <si>
    <t xml:space="preserve">20230928_M9_Granite_2_MicaAlt </t>
  </si>
  <si>
    <t xml:space="preserve">20230928_M9_Granite_2_MicaFresh </t>
  </si>
  <si>
    <t xml:space="preserve">20230928_M9_Granite_3_MicaFresh </t>
  </si>
  <si>
    <t xml:space="preserve">20230928_M9_Granite_3_MicaAlt </t>
  </si>
  <si>
    <t xml:space="preserve">   Sm2O3 </t>
  </si>
  <si>
    <t xml:space="preserve">   Gd2O3 </t>
  </si>
  <si>
    <t xml:space="preserve">   Ho2O3 </t>
  </si>
  <si>
    <t xml:space="preserve">   Er2O3 </t>
  </si>
  <si>
    <t xml:space="preserve">   Yb2O3 </t>
  </si>
  <si>
    <t xml:space="preserve">   Tb2O3 </t>
  </si>
  <si>
    <t xml:space="preserve">   Dy2O3 </t>
  </si>
  <si>
    <t xml:space="preserve">   Lu2O3 </t>
  </si>
  <si>
    <t xml:space="preserve">   UO2   </t>
  </si>
  <si>
    <t xml:space="preserve">   PbO   </t>
  </si>
  <si>
    <t xml:space="preserve">20230928_M12_Sedi_1_KFsp </t>
  </si>
  <si>
    <t xml:space="preserve">20230928_M12_Sedi_1_Alb </t>
  </si>
  <si>
    <t xml:space="preserve">20230928_M12_Sedi_2_KFsp </t>
  </si>
  <si>
    <t xml:space="preserve">20230928_M12_3_sedi_Bt </t>
  </si>
  <si>
    <t xml:space="preserve">20230928_M12_3_sedi_BtAlt </t>
  </si>
  <si>
    <t xml:space="preserve">20230928_M12_3_sedi_Carb </t>
  </si>
  <si>
    <t xml:space="preserve">20231002_M16_3_Apa1 </t>
  </si>
  <si>
    <t xml:space="preserve">20231002_M16_3_Apa2 </t>
  </si>
  <si>
    <t xml:space="preserve">20231002_M16_3_Apa3 </t>
  </si>
  <si>
    <t xml:space="preserve">20231002_M16_1_Apa4core </t>
  </si>
  <si>
    <t xml:space="preserve">20231002_M16_1_Apa4rim </t>
  </si>
  <si>
    <t xml:space="preserve">20231002_M16_1_Apa5 </t>
  </si>
  <si>
    <t xml:space="preserve">20231002_M16_1_Apa6 </t>
  </si>
  <si>
    <t xml:space="preserve">20231002_M16_1_plag1 </t>
  </si>
  <si>
    <t xml:space="preserve">20231002_M16_1_plag2 </t>
  </si>
  <si>
    <t xml:space="preserve">20231002_M16_1_plag3 </t>
  </si>
  <si>
    <t xml:space="preserve">20231002_M16_3_Amph </t>
  </si>
  <si>
    <t xml:space="preserve">20231002_M16_3_Mica </t>
  </si>
  <si>
    <t xml:space="preserve">20231002_M16_1_FeOCore </t>
  </si>
  <si>
    <t xml:space="preserve">20231002_M16_1_FeORim </t>
  </si>
  <si>
    <t xml:space="preserve">20231002_M16_1_FeO2Core </t>
  </si>
  <si>
    <t xml:space="preserve">20231002_M16_1_FeO3Core </t>
  </si>
  <si>
    <t xml:space="preserve">20231002_M16_1_FeO4Core </t>
  </si>
  <si>
    <t xml:space="preserve">20231002_M16_1_FeO5Core </t>
  </si>
  <si>
    <t xml:space="preserve">20231003_M17_1_Plag1 </t>
  </si>
  <si>
    <t xml:space="preserve">20231003_M17_1_Plag2 </t>
  </si>
  <si>
    <t xml:space="preserve">20231003_M17_1_Fsp1 </t>
  </si>
  <si>
    <t xml:space="preserve">20231003_M17_1_Fsp2 </t>
  </si>
  <si>
    <t xml:space="preserve">20231003_M17_1_Fsp3 </t>
  </si>
  <si>
    <t xml:space="preserve">20231003_M17_1_Fsp4 </t>
  </si>
  <si>
    <t xml:space="preserve">20231003_M17_2_Fsp5 </t>
  </si>
  <si>
    <t xml:space="preserve">20231003_M17_2_Fsp6 </t>
  </si>
  <si>
    <t xml:space="preserve">20231003_M17_2_Fsp7 </t>
  </si>
  <si>
    <t xml:space="preserve">20231003_M17_2_Plag3 </t>
  </si>
  <si>
    <t xml:space="preserve">20231003_M17_2_Plag4 </t>
  </si>
  <si>
    <t xml:space="preserve">20231003_M17_2_Plag5 </t>
  </si>
  <si>
    <t xml:space="preserve">20231003_M17_1_Amph1 </t>
  </si>
  <si>
    <t xml:space="preserve">20231003_M17_1_Amph2 </t>
  </si>
  <si>
    <t xml:space="preserve">20231003_M17_1_Amph3 </t>
  </si>
  <si>
    <t xml:space="preserve">20231003_M17_1_Amph4 </t>
  </si>
  <si>
    <t xml:space="preserve">20231003_M17_1_Amph5 </t>
  </si>
  <si>
    <t xml:space="preserve">20231003_M17_2_Amph6 </t>
  </si>
  <si>
    <t xml:space="preserve">20231003_M17_2_Amph7 </t>
  </si>
  <si>
    <t xml:space="preserve">20231003_M17_2_Amph9 </t>
  </si>
  <si>
    <t>20231003_M17_2_Epidote</t>
  </si>
  <si>
    <t>WR</t>
    <phoneticPr fontId="0" type="noConversion"/>
  </si>
  <si>
    <t>major gas</t>
  </si>
  <si>
    <t>noble gas isotopes</t>
  </si>
  <si>
    <t>x</t>
  </si>
  <si>
    <t>– : not measured</t>
  </si>
  <si>
    <t>DL ppm of element (1𝛔)</t>
  </si>
  <si>
    <t>name</t>
  </si>
  <si>
    <t>wt. %</t>
  </si>
  <si>
    <t>BaO</t>
  </si>
  <si>
    <t>calculated</t>
  </si>
  <si>
    <t xml:space="preserve">Fe2O3 </t>
  </si>
  <si>
    <t>(4.9 wt. % of FeO)</t>
  </si>
  <si>
    <t>F=O</t>
  </si>
  <si>
    <t>Cl=O</t>
  </si>
  <si>
    <t>Sum</t>
  </si>
  <si>
    <t>ppmv</t>
  </si>
  <si>
    <t>vol %</t>
  </si>
  <si>
    <t>±0.0054</t>
  </si>
  <si>
    <t>±0.047</t>
  </si>
  <si>
    <t>±0.0087</t>
  </si>
  <si>
    <t>±0.021</t>
  </si>
  <si>
    <t>±0.011</t>
  </si>
  <si>
    <t>±0.0048</t>
  </si>
  <si>
    <t>±0.0056</t>
  </si>
  <si>
    <t>±0.0088</t>
  </si>
  <si>
    <t>±0.0093</t>
  </si>
  <si>
    <t>±0.016</t>
  </si>
  <si>
    <t>±0.0055</t>
  </si>
  <si>
    <t>±0.0075</t>
  </si>
  <si>
    <t>±0.0092</t>
  </si>
  <si>
    <t>±0.0069</t>
  </si>
  <si>
    <t>±0.0094</t>
  </si>
  <si>
    <t>±0.028</t>
  </si>
  <si>
    <t>±0.035</t>
  </si>
  <si>
    <t>±0.024</t>
  </si>
  <si>
    <t>For reference:</t>
  </si>
  <si>
    <t>ICP-OES</t>
  </si>
  <si>
    <t>ICP-MS Originals</t>
  </si>
  <si>
    <t>Ion Chromatography aliquot of Originals (before acidification)</t>
  </si>
  <si>
    <t>Location Name</t>
  </si>
  <si>
    <t>Sample ID</t>
  </si>
  <si>
    <t>EC Field</t>
  </si>
  <si>
    <t>EC Lab</t>
  </si>
  <si>
    <t>Eh Field</t>
  </si>
  <si>
    <t>Notes</t>
  </si>
  <si>
    <t>Ca</t>
  </si>
  <si>
    <t>Fe</t>
  </si>
  <si>
    <t>K</t>
  </si>
  <si>
    <t>Mg</t>
  </si>
  <si>
    <t>Mn</t>
  </si>
  <si>
    <t>Na</t>
  </si>
  <si>
    <t>Si</t>
  </si>
  <si>
    <t>Rb</t>
  </si>
  <si>
    <t>Sr</t>
  </si>
  <si>
    <t>Cs</t>
  </si>
  <si>
    <t>Ba</t>
  </si>
  <si>
    <t>Pb</t>
  </si>
  <si>
    <t>U</t>
  </si>
  <si>
    <t>Alkalinity Field</t>
  </si>
  <si>
    <t>Alkalinity Lab</t>
  </si>
  <si>
    <t>Br</t>
  </si>
  <si>
    <t>Cl</t>
  </si>
  <si>
    <t>F</t>
  </si>
  <si>
    <t>SO4</t>
  </si>
  <si>
    <t>mg/kg</t>
  </si>
  <si>
    <t>[mg/kg]</t>
  </si>
  <si>
    <t>± [mg/kg]</t>
  </si>
  <si>
    <t>&lt; LOQ</t>
  </si>
  <si>
    <t>&lt;0.2</t>
  </si>
  <si>
    <t>M3a</t>
  </si>
  <si>
    <t>bath, soapy, no scale etc.</t>
  </si>
  <si>
    <t>&lt;1.0</t>
  </si>
  <si>
    <t>nm</t>
  </si>
  <si>
    <t>red precipitates of algae, Waschplatz</t>
  </si>
  <si>
    <t>sumpfig, schwer zugänglich</t>
  </si>
  <si>
    <t>at beach,clear, no Fe, hot water also in lake aside, no H2S, no Scale</t>
  </si>
  <si>
    <t>muddy hole in rice field,bath, no scale, lots of moscitos</t>
  </si>
  <si>
    <t>&lt;0.4</t>
  </si>
  <si>
    <t>am Shire river</t>
  </si>
  <si>
    <t>Liwonde, mens bath</t>
  </si>
  <si>
    <t>26.5?</t>
  </si>
  <si>
    <t>close (in) to Muloza river, hidden spring with driftsand</t>
  </si>
  <si>
    <t>Mwanza River Fluss, use of water cause pipe damage --&gt; too hot</t>
  </si>
  <si>
    <t>Kasamba</t>
  </si>
  <si>
    <t>SLRS-6</t>
  </si>
  <si>
    <t>Average</t>
  </si>
  <si>
    <t>SD</t>
  </si>
  <si>
    <t>Certified</t>
  </si>
  <si>
    <t>Recovery</t>
  </si>
  <si>
    <t>(N=10)</t>
  </si>
  <si>
    <t>pH Lab</t>
  </si>
  <si>
    <t>pH Field</t>
  </si>
  <si>
    <t>² in the beaker</t>
  </si>
  <si>
    <t>³ limit of quantification (LOQ) of ICP-MS is 6x that of ICP-OES</t>
  </si>
  <si>
    <t>³ LOQ</t>
  </si>
  <si>
    <t>all samples showe Fe &lt; 2</t>
  </si>
  <si>
    <t>Li (N=10)</t>
  </si>
  <si>
    <t>– not measured</t>
  </si>
  <si>
    <t>M20-1 Manondo</t>
  </si>
  <si>
    <t xml:space="preserve">M6-2 Nguala </t>
  </si>
  <si>
    <t xml:space="preserve">M2-2 Muakonga Na </t>
  </si>
  <si>
    <t xml:space="preserve">M7-2 Chiwata </t>
  </si>
  <si>
    <t xml:space="preserve">M15 Mbwupu </t>
  </si>
  <si>
    <t>M8-1 Mtandolo</t>
  </si>
  <si>
    <t xml:space="preserve">M12-1 Lingawi </t>
  </si>
  <si>
    <t xml:space="preserve">M11-1 Mawira </t>
  </si>
  <si>
    <t xml:space="preserve">M9 Kasito </t>
  </si>
  <si>
    <t xml:space="preserve">M10 Chombo </t>
  </si>
  <si>
    <t>M4 Makausha</t>
  </si>
  <si>
    <t xml:space="preserve">M5 Wunga River </t>
  </si>
  <si>
    <t xml:space="preserve">M3-1 Wuroror </t>
  </si>
  <si>
    <t xml:space="preserve">M1-1 Mupala </t>
  </si>
  <si>
    <t xml:space="preserve">M13 Liwonde </t>
  </si>
  <si>
    <t xml:space="preserve">M14 Sitima </t>
  </si>
  <si>
    <t xml:space="preserve">M16 Nulosa </t>
  </si>
  <si>
    <t>Ar</t>
  </si>
  <si>
    <t>CO2</t>
  </si>
  <si>
    <t>H2</t>
  </si>
  <si>
    <t>O2</t>
  </si>
  <si>
    <t>N2</t>
  </si>
  <si>
    <t>He</t>
  </si>
  <si>
    <t>CH4</t>
  </si>
  <si>
    <t>vol. %</t>
  </si>
  <si>
    <t>vol.%</t>
  </si>
  <si>
    <t>total</t>
  </si>
  <si>
    <t>cations in water</t>
  </si>
  <si>
    <t>anions in water</t>
  </si>
  <si>
    <t>EMPA anlyses for minerals</t>
  </si>
  <si>
    <t>thin sections</t>
  </si>
  <si>
    <t>scales</t>
  </si>
  <si>
    <t>on request</t>
  </si>
  <si>
    <t>Qz-Fsp-sand</t>
  </si>
  <si>
    <t>Cl=O2</t>
  </si>
  <si>
    <t>sum</t>
  </si>
  <si>
    <t>Fe2O3</t>
  </si>
  <si>
    <t>H2O (theor)</t>
  </si>
  <si>
    <t>calc</t>
  </si>
  <si>
    <t>F=O2</t>
  </si>
  <si>
    <t>CO2 must be calculated because sample coating is with carbon</t>
  </si>
  <si>
    <r>
      <t>4</t>
    </r>
    <r>
      <rPr>
        <sz val="11"/>
        <color theme="1"/>
        <rFont val="Calibri"/>
        <family val="2"/>
        <scheme val="minor"/>
      </rPr>
      <t>He</t>
    </r>
  </si>
  <si>
    <r>
      <t>20</t>
    </r>
    <r>
      <rPr>
        <sz val="11"/>
        <color theme="1"/>
        <rFont val="Calibri"/>
        <family val="2"/>
        <scheme val="minor"/>
      </rPr>
      <t>Ne</t>
    </r>
  </si>
  <si>
    <r>
      <t>40</t>
    </r>
    <r>
      <rPr>
        <sz val="11"/>
        <color theme="1"/>
        <rFont val="Calibri"/>
        <family val="2"/>
        <scheme val="minor"/>
      </rPr>
      <t>Ar</t>
    </r>
  </si>
  <si>
    <r>
      <t>84</t>
    </r>
    <r>
      <rPr>
        <sz val="11"/>
        <color theme="1"/>
        <rFont val="Calibri"/>
        <family val="2"/>
        <scheme val="minor"/>
      </rPr>
      <t>Kr</t>
    </r>
  </si>
  <si>
    <r>
      <t>132</t>
    </r>
    <r>
      <rPr>
        <sz val="11"/>
        <color theme="1"/>
        <rFont val="Calibri"/>
        <family val="2"/>
        <scheme val="minor"/>
      </rPr>
      <t>Xe</t>
    </r>
  </si>
  <si>
    <r>
      <t>3</t>
    </r>
    <r>
      <rPr>
        <sz val="11"/>
        <color theme="1"/>
        <rFont val="Calibri"/>
        <family val="2"/>
        <scheme val="minor"/>
      </rPr>
      <t>He/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He</t>
    </r>
  </si>
  <si>
    <r>
      <t>20</t>
    </r>
    <r>
      <rPr>
        <sz val="11"/>
        <color theme="1"/>
        <rFont val="Calibri"/>
        <family val="2"/>
        <scheme val="minor"/>
      </rPr>
      <t>Ne/</t>
    </r>
    <r>
      <rPr>
        <vertAlign val="super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Ne</t>
    </r>
  </si>
  <si>
    <r>
      <t>21</t>
    </r>
    <r>
      <rPr>
        <sz val="11"/>
        <color theme="1"/>
        <rFont val="Calibri"/>
        <family val="2"/>
        <scheme val="minor"/>
      </rPr>
      <t>Ne/</t>
    </r>
    <r>
      <rPr>
        <vertAlign val="super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Ne</t>
    </r>
  </si>
  <si>
    <r>
      <t>40</t>
    </r>
    <r>
      <rPr>
        <sz val="11"/>
        <color theme="1"/>
        <rFont val="Calibri"/>
        <family val="2"/>
        <scheme val="minor"/>
      </rPr>
      <t>Ar/</t>
    </r>
    <r>
      <rPr>
        <vertAlign val="superscript"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>Ar</t>
    </r>
  </si>
  <si>
    <r>
      <t>38</t>
    </r>
    <r>
      <rPr>
        <sz val="11"/>
        <color theme="1"/>
        <rFont val="Calibri"/>
        <family val="2"/>
        <scheme val="minor"/>
      </rPr>
      <t>Ar/</t>
    </r>
    <r>
      <rPr>
        <vertAlign val="superscript"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>Ar</t>
    </r>
  </si>
  <si>
    <r>
      <t>128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</si>
  <si>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129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</si>
  <si>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130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</si>
  <si>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131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</si>
  <si>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134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</si>
  <si>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136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</si>
  <si>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4</t>
    </r>
    <r>
      <rPr>
        <sz val="11"/>
        <color theme="1"/>
        <rFont val="Calibri"/>
        <family val="2"/>
        <scheme val="minor"/>
      </rPr>
      <t>He/</t>
    </r>
    <r>
      <rPr>
        <vertAlign val="superscript"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Ne</t>
    </r>
  </si>
  <si>
    <r>
      <t>4</t>
    </r>
    <r>
      <rPr>
        <sz val="11"/>
        <color theme="1"/>
        <rFont val="Calibri"/>
        <family val="2"/>
        <scheme val="minor"/>
      </rPr>
      <t>He/</t>
    </r>
    <r>
      <rPr>
        <vertAlign val="super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Ar</t>
    </r>
  </si>
  <si>
    <r>
      <t>20</t>
    </r>
    <r>
      <rPr>
        <sz val="11"/>
        <color theme="1"/>
        <rFont val="Calibri"/>
        <family val="2"/>
        <scheme val="minor"/>
      </rPr>
      <t>Ne/</t>
    </r>
    <r>
      <rPr>
        <vertAlign val="super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Ar</t>
    </r>
  </si>
  <si>
    <r>
      <t>40</t>
    </r>
    <r>
      <rPr>
        <sz val="11"/>
        <color theme="1"/>
        <rFont val="Calibri"/>
        <family val="2"/>
        <scheme val="minor"/>
      </rPr>
      <t>Ar/</t>
    </r>
    <r>
      <rPr>
        <vertAlign val="superscript"/>
        <sz val="11"/>
        <color theme="1"/>
        <rFont val="Calibri"/>
        <family val="2"/>
        <scheme val="minor"/>
      </rPr>
      <t>84</t>
    </r>
    <r>
      <rPr>
        <sz val="11"/>
        <color theme="1"/>
        <rFont val="Calibri"/>
        <family val="2"/>
        <scheme val="minor"/>
      </rPr>
      <t>Kr</t>
    </r>
  </si>
  <si>
    <r>
      <t>40</t>
    </r>
    <r>
      <rPr>
        <sz val="11"/>
        <color theme="1"/>
        <rFont val="Calibri"/>
        <family val="2"/>
        <scheme val="minor"/>
      </rPr>
      <t>Ar/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</si>
  <si>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84</t>
    </r>
    <r>
      <rPr>
        <sz val="11"/>
        <color theme="1"/>
        <rFont val="Calibri"/>
        <family val="2"/>
        <scheme val="minor"/>
      </rPr>
      <t>Kr/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</si>
  <si>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20</t>
    </r>
    <r>
      <rPr>
        <sz val="11"/>
        <color theme="1"/>
        <rFont val="Calibri"/>
        <family val="2"/>
        <scheme val="minor"/>
      </rPr>
      <t>Ne/</t>
    </r>
    <r>
      <rPr>
        <vertAlign val="superscript"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>Ar</t>
    </r>
  </si>
  <si>
    <t>Noble gas concentrations have been calculated assuming a total pressure of 1000 mbar in the sampling flasks; 2σ uncertainties are estimated at ~10-20%.</t>
  </si>
  <si>
    <r>
      <t>R</t>
    </r>
    <r>
      <rPr>
        <vertAlign val="subscript"/>
        <sz val="11"/>
        <color theme="1"/>
        <rFont val="Calibri"/>
        <family val="2"/>
        <scheme val="minor"/>
      </rPr>
      <t>A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</si>
  <si>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–3</t>
    </r>
  </si>
  <si>
    <r>
      <t xml:space="preserve">10 </t>
    </r>
    <r>
      <rPr>
        <vertAlign val="superscript"/>
        <sz val="11"/>
        <color theme="1"/>
        <rFont val="Calibri"/>
        <family val="2"/>
        <scheme val="minor"/>
      </rPr>
      <t>3</t>
    </r>
  </si>
  <si>
    <t>s</t>
  </si>
  <si>
    <t>ICP-MS Eluates</t>
  </si>
  <si>
    <t>Filtration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</si>
  <si>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</si>
  <si>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</si>
  <si>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</si>
  <si>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</si>
  <si>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</si>
  <si>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</si>
  <si>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</si>
  <si>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</si>
  <si>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</si>
  <si>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Y</t>
  </si>
  <si>
    <t>Ho</t>
  </si>
  <si>
    <t>Er</t>
  </si>
  <si>
    <t>Tm</t>
  </si>
  <si>
    <t>Yb</t>
  </si>
  <si>
    <t>Lu</t>
  </si>
  <si>
    <r>
      <rPr>
        <sz val="11"/>
        <color rgb="FF000000"/>
        <rFont val="Aptos Narrow"/>
        <family val="2"/>
      </rPr>
      <t>∑</t>
    </r>
    <r>
      <rPr>
        <sz val="11"/>
        <color theme="1"/>
        <rFont val="Calibri"/>
        <family val="2"/>
        <scheme val="minor"/>
      </rPr>
      <t>REE</t>
    </r>
  </si>
  <si>
    <t>0.2 µm</t>
  </si>
  <si>
    <t>spike</t>
  </si>
  <si>
    <t>0.45µm</t>
  </si>
  <si>
    <t>&lt;LOQ</t>
  </si>
  <si>
    <t>SLRS-6: quality control only for ICP-OES and ICP-MS; with spiked in-house standard for Ionchromatography</t>
  </si>
  <si>
    <t>n.d.: not determined</t>
  </si>
  <si>
    <t>REE in water</t>
  </si>
  <si>
    <t>Li</t>
  </si>
  <si>
    <t>Cd</t>
  </si>
  <si>
    <t>Ta</t>
  </si>
  <si>
    <t>Tl</t>
  </si>
  <si>
    <t>Bi</t>
  </si>
  <si>
    <t>Th</t>
  </si>
  <si>
    <t>Be</t>
  </si>
  <si>
    <t>Sc</t>
  </si>
  <si>
    <t>Cr</t>
  </si>
  <si>
    <t>Co</t>
  </si>
  <si>
    <t>Ni</t>
  </si>
  <si>
    <t>Cu</t>
  </si>
  <si>
    <t>Zn</t>
  </si>
  <si>
    <t>Ga</t>
  </si>
  <si>
    <t>Nb</t>
  </si>
  <si>
    <t>Mo</t>
  </si>
  <si>
    <t>Sn</t>
  </si>
  <si>
    <t>Sb</t>
  </si>
  <si>
    <t>V</t>
  </si>
  <si>
    <t>Ge</t>
  </si>
  <si>
    <t>As</t>
  </si>
  <si>
    <t>20230925_M1_red-fine</t>
  </si>
  <si>
    <t>20230925_M2_sedi</t>
  </si>
  <si>
    <t>20230925_M3_mudstone</t>
  </si>
  <si>
    <t>20230925_M7_mudstone</t>
  </si>
  <si>
    <t>20230925_M8_pegm mica</t>
  </si>
  <si>
    <t>20230925_M9_granite</t>
  </si>
  <si>
    <t>20230925_M12_sedi</t>
  </si>
  <si>
    <t>20230925_M17_sedi</t>
  </si>
  <si>
    <t>µg/kg</t>
  </si>
  <si>
    <t>analysis type</t>
  </si>
  <si>
    <t>M9_1</t>
  </si>
  <si>
    <t>M9_2</t>
  </si>
  <si>
    <t>22/2024 M9_beach</t>
  </si>
  <si>
    <t>22/2024 M6_sedi</t>
  </si>
  <si>
    <t>Total</t>
  </si>
  <si>
    <t>&lt;QL</t>
  </si>
  <si>
    <t xml:space="preserve">SiO2 </t>
  </si>
  <si>
    <t xml:space="preserve">Al2O3 </t>
  </si>
  <si>
    <t xml:space="preserve">MnO </t>
  </si>
  <si>
    <t xml:space="preserve">MgO </t>
  </si>
  <si>
    <t xml:space="preserve">CaO </t>
  </si>
  <si>
    <t xml:space="preserve">Na2O </t>
  </si>
  <si>
    <t xml:space="preserve">K2O </t>
  </si>
  <si>
    <t xml:space="preserve">P2O5 </t>
  </si>
  <si>
    <t xml:space="preserve">TiO2 </t>
  </si>
  <si>
    <t>xrf</t>
  </si>
  <si>
    <t xml:space="preserve">Zr </t>
  </si>
  <si>
    <t>LOI</t>
  </si>
  <si>
    <t>weight loss during fusion</t>
  </si>
  <si>
    <t>NA</t>
  </si>
  <si>
    <t>Zr</t>
  </si>
  <si>
    <t>crm</t>
  </si>
  <si>
    <t>SCO-1</t>
  </si>
  <si>
    <t>GSR-4</t>
  </si>
  <si>
    <t>icp ms</t>
  </si>
  <si>
    <t>Ru</t>
  </si>
  <si>
    <t>Pd</t>
  </si>
  <si>
    <t>Ag</t>
  </si>
  <si>
    <t>Re</t>
  </si>
  <si>
    <t>Ir</t>
  </si>
  <si>
    <t>Pt</t>
  </si>
  <si>
    <t>Au</t>
  </si>
  <si>
    <t xml:space="preserve">&lt;10 </t>
  </si>
  <si>
    <t>&lt;5</t>
  </si>
  <si>
    <t>wt.%</t>
  </si>
  <si>
    <t>Detection limit of element</t>
  </si>
  <si>
    <t>&lt;0.1</t>
  </si>
  <si>
    <t>empty cells:  not determined, not applicaple, not sampled</t>
  </si>
  <si>
    <t xml:space="preserve"># licence: Creative Commons Attribution 4.0 International (CC BY 4.0); https://creativecommons.org/licenses/by/4.0/ </t>
  </si>
  <si>
    <t>#is part of: Wilke, F. D. H.; Gondwe, K. T.; Regenspurg, S.; Zimmer, M.; Strauch, B.; Klose, L.; Kreitsmann, T.; Bau, M.; Niedermann, S.; Stammeier, J (2025): Survey of critical raw materials in Malawi East African Rift geothermal areas. GFZ Data Services. https://doi.org/10.5880/GFZ.DMJQ.2025.001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</si>
</sst>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"/>
    <numFmt numFmtId="166" formatCode="0.000"/>
    <numFmt numFmtId="167" formatCode="0.0000"/>
    <numFmt numFmtId="168" formatCode="0.0E+00"/>
  </numFmts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Segoe UI"/>
      <charset val="1"/>
    </font>
    <font>
      <sz val="9"/>
      <color rgb="FF000000"/>
      <name val="Segoe UI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Segoe UI"/>
      <family val="2"/>
      <charset val="1"/>
    </font>
    <font>
      <b/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/>
    <xf numFmtId="16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4" xfId="0" applyBorder="1"/>
    <xf numFmtId="0" fontId="2" fillId="0" borderId="5" xfId="0" applyFont="1" applyBorder="1"/>
    <xf numFmtId="0" fontId="0" fillId="0" borderId="2" xfId="0" applyBorder="1"/>
    <xf numFmtId="0" fontId="0" fillId="0" borderId="0" xfId="0" applyAlignment="1">
      <alignment horizontal="right"/>
    </xf>
    <xf numFmtId="2" fontId="0" fillId="0" borderId="0" xfId="0" applyNumberFormat="1"/>
    <xf numFmtId="1" fontId="0" fillId="0" borderId="0" xfId="0" applyNumberFormat="1"/>
    <xf numFmtId="0" fontId="5" fillId="0" borderId="0" xfId="0" applyFont="1"/>
    <xf numFmtId="2" fontId="5" fillId="0" borderId="0" xfId="0" applyNumberFormat="1" applyFont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5" fillId="0" borderId="2" xfId="0" applyFont="1" applyBorder="1"/>
    <xf numFmtId="2" fontId="0" fillId="0" borderId="0" xfId="0" applyNumberFormat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3" xfId="0" applyBorder="1"/>
    <xf numFmtId="0" fontId="5" fillId="0" borderId="13" xfId="0" applyFont="1" applyBorder="1"/>
    <xf numFmtId="0" fontId="5" fillId="0" borderId="14" xfId="0" applyFont="1" applyBorder="1"/>
    <xf numFmtId="0" fontId="0" fillId="0" borderId="14" xfId="0" applyBorder="1"/>
    <xf numFmtId="0" fontId="0" fillId="0" borderId="19" xfId="0" applyBorder="1"/>
    <xf numFmtId="164" fontId="0" fillId="0" borderId="0" xfId="0" applyNumberFormat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2" fillId="0" borderId="16" xfId="0" applyFont="1" applyBorder="1"/>
    <xf numFmtId="0" fontId="2" fillId="0" borderId="12" xfId="0" applyFont="1" applyBorder="1"/>
    <xf numFmtId="0" fontId="8" fillId="0" borderId="14" xfId="0" applyFont="1" applyBorder="1"/>
    <xf numFmtId="0" fontId="2" fillId="0" borderId="15" xfId="0" applyFont="1" applyBorder="1"/>
    <xf numFmtId="0" fontId="2" fillId="0" borderId="14" xfId="0" applyFont="1" applyBorder="1"/>
    <xf numFmtId="0" fontId="8" fillId="0" borderId="13" xfId="0" applyFont="1" applyBorder="1"/>
    <xf numFmtId="0" fontId="0" fillId="0" borderId="8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 wrapText="1"/>
    </xf>
    <xf numFmtId="11" fontId="0" fillId="0" borderId="4" xfId="0" applyNumberFormat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11" fontId="0" fillId="0" borderId="4" xfId="0" applyNumberFormat="1" applyBorder="1" applyAlignment="1">
      <alignment horizontal="right" vertical="center"/>
    </xf>
    <xf numFmtId="11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2" borderId="0" xfId="0" applyFill="1"/>
    <xf numFmtId="0" fontId="0" fillId="2" borderId="8" xfId="0" applyFill="1" applyBorder="1"/>
    <xf numFmtId="0" fontId="0" fillId="2" borderId="2" xfId="0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7" xfId="0" applyBorder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0" fillId="0" borderId="7" xfId="0" applyNumberFormat="1" applyBorder="1" applyAlignment="1">
      <alignment horizontal="right" vertical="center"/>
    </xf>
    <xf numFmtId="166" fontId="5" fillId="0" borderId="7" xfId="0" applyNumberFormat="1" applyFont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0" fontId="2" fillId="0" borderId="17" xfId="0" applyFont="1" applyBorder="1"/>
    <xf numFmtId="0" fontId="2" fillId="0" borderId="18" xfId="0" applyFont="1" applyBorder="1"/>
    <xf numFmtId="0" fontId="0" fillId="0" borderId="7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9" fontId="6" fillId="0" borderId="0" xfId="1" applyBorder="1" applyAlignment="1" applyProtection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1" fontId="5" fillId="0" borderId="0" xfId="0" applyNumberFormat="1" applyFont="1" applyAlignment="1">
      <alignment horizontal="center" vertical="center"/>
    </xf>
    <xf numFmtId="11" fontId="0" fillId="0" borderId="3" xfId="0" applyNumberFormat="1" applyBorder="1" applyAlignment="1">
      <alignment horizontal="center" vertical="center"/>
    </xf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4" fillId="0" borderId="21" xfId="0" applyFont="1" applyBorder="1" applyAlignment="1">
      <alignment horizontal="left"/>
    </xf>
    <xf numFmtId="1" fontId="17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8" fontId="0" fillId="0" borderId="4" xfId="0" applyNumberFormat="1" applyBorder="1" applyAlignment="1">
      <alignment horizontal="center" vertical="center"/>
    </xf>
    <xf numFmtId="0" fontId="22" fillId="0" borderId="0" xfId="0" applyFont="1"/>
    <xf numFmtId="0" fontId="23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1"/>
  <sheetViews>
    <sheetView workbookViewId="0">
      <selection activeCell="L2" sqref="L2"/>
    </sheetView>
  </sheetViews>
  <sheetFormatPr baseColWidth="10" defaultRowHeight="15" x14ac:dyDescent="0.2"/>
  <cols>
    <col min="1" max="1" width="10.83203125" style="1"/>
    <col min="4" max="4" width="19.6640625" customWidth="1"/>
    <col min="6" max="6" width="14.5" customWidth="1"/>
    <col min="8" max="8" width="16.6640625" customWidth="1"/>
    <col min="9" max="9" width="10.83203125" style="13"/>
    <col min="10" max="10" width="10.83203125" style="20" bestFit="1" customWidth="1"/>
    <col min="11" max="11" width="11.6640625" style="20" bestFit="1" customWidth="1"/>
    <col min="12" max="12" width="56.6640625" customWidth="1"/>
    <col min="13" max="13" width="51.33203125" customWidth="1"/>
    <col min="14" max="14" width="36.6640625" customWidth="1"/>
    <col min="15" max="15" width="14.83203125" customWidth="1"/>
    <col min="16" max="16" width="15.83203125" customWidth="1"/>
    <col min="18" max="18" width="10.83203125" style="27"/>
    <col min="20" max="20" width="20.1640625" customWidth="1"/>
    <col min="21" max="22" width="13.5" customWidth="1"/>
    <col min="23" max="24" width="12.5" customWidth="1"/>
    <col min="25" max="25" width="15.83203125" customWidth="1"/>
    <col min="26" max="26" width="15" customWidth="1"/>
  </cols>
  <sheetData>
    <row r="1" spans="1:26" ht="19" x14ac:dyDescent="0.25">
      <c r="A1" s="157" t="s">
        <v>810</v>
      </c>
    </row>
    <row r="2" spans="1:26" ht="19" x14ac:dyDescent="0.25">
      <c r="A2" s="158" t="s">
        <v>809</v>
      </c>
    </row>
    <row r="3" spans="1:26" ht="20" thickBot="1" x14ac:dyDescent="0.3">
      <c r="A3" s="158"/>
    </row>
    <row r="4" spans="1:26" s="2" customFormat="1" ht="15" customHeight="1" x14ac:dyDescent="0.2">
      <c r="A4" s="41" t="s">
        <v>103</v>
      </c>
      <c r="B4" s="2" t="s">
        <v>3</v>
      </c>
      <c r="C4" s="2" t="s">
        <v>4</v>
      </c>
      <c r="D4" s="3" t="s">
        <v>2</v>
      </c>
      <c r="E4" s="3" t="s">
        <v>104</v>
      </c>
      <c r="F4" s="3" t="s">
        <v>106</v>
      </c>
      <c r="G4" s="3" t="s">
        <v>0</v>
      </c>
      <c r="H4" s="3" t="s">
        <v>109</v>
      </c>
      <c r="I4" s="3" t="s">
        <v>110</v>
      </c>
      <c r="J4" s="4" t="s">
        <v>115</v>
      </c>
      <c r="K4" s="4" t="s">
        <v>114</v>
      </c>
      <c r="L4" s="3" t="s">
        <v>117</v>
      </c>
      <c r="M4" s="2" t="s">
        <v>57</v>
      </c>
      <c r="N4" s="2" t="s">
        <v>123</v>
      </c>
      <c r="O4" s="2" t="s">
        <v>124</v>
      </c>
      <c r="P4" s="2" t="s">
        <v>125</v>
      </c>
      <c r="R4" s="28" t="s">
        <v>138</v>
      </c>
    </row>
    <row r="5" spans="1:26" s="6" customFormat="1" ht="16" thickBot="1" x14ac:dyDescent="0.25">
      <c r="A5" s="42"/>
      <c r="B5" s="7" t="s">
        <v>136</v>
      </c>
      <c r="C5" s="7" t="s">
        <v>137</v>
      </c>
      <c r="D5" s="7"/>
      <c r="E5" s="7" t="s">
        <v>105</v>
      </c>
      <c r="F5" s="7" t="s">
        <v>107</v>
      </c>
      <c r="G5" s="7"/>
      <c r="H5" s="7" t="s">
        <v>108</v>
      </c>
      <c r="I5" s="7" t="s">
        <v>111</v>
      </c>
      <c r="J5" s="8" t="s">
        <v>112</v>
      </c>
      <c r="K5" s="8" t="s">
        <v>113</v>
      </c>
      <c r="L5" s="7"/>
      <c r="N5" s="9"/>
      <c r="O5" s="9"/>
      <c r="P5" s="9"/>
      <c r="R5" s="36" t="s">
        <v>676</v>
      </c>
      <c r="S5" s="37" t="s">
        <v>548</v>
      </c>
      <c r="T5" s="37" t="s">
        <v>675</v>
      </c>
      <c r="U5" s="37" t="s">
        <v>673</v>
      </c>
      <c r="V5" s="37" t="s">
        <v>739</v>
      </c>
      <c r="W5" s="37" t="s">
        <v>674</v>
      </c>
      <c r="X5" s="37" t="s">
        <v>549</v>
      </c>
      <c r="Y5" s="37" t="s">
        <v>550</v>
      </c>
      <c r="Z5" s="29" t="s">
        <v>677</v>
      </c>
    </row>
    <row r="6" spans="1:26" ht="16" thickTop="1" x14ac:dyDescent="0.2">
      <c r="A6" s="43" t="s">
        <v>1</v>
      </c>
      <c r="B6" s="10">
        <v>45194</v>
      </c>
      <c r="C6" s="11">
        <v>0.36458333333333331</v>
      </c>
      <c r="D6" s="12" t="s">
        <v>5</v>
      </c>
      <c r="E6" s="13">
        <v>40.299999999999997</v>
      </c>
      <c r="F6" s="13">
        <v>675</v>
      </c>
      <c r="G6" s="14">
        <v>8.32</v>
      </c>
      <c r="H6" s="15">
        <v>4</v>
      </c>
      <c r="I6" s="13" t="s">
        <v>13</v>
      </c>
      <c r="J6" s="5">
        <v>9.9441289000000008</v>
      </c>
      <c r="K6" s="5">
        <v>33.842519099999997</v>
      </c>
      <c r="L6" t="s">
        <v>53</v>
      </c>
      <c r="M6" t="s">
        <v>120</v>
      </c>
      <c r="N6" t="s">
        <v>54</v>
      </c>
      <c r="O6" t="s">
        <v>127</v>
      </c>
      <c r="P6" t="s">
        <v>679</v>
      </c>
      <c r="R6" s="27" t="s">
        <v>551</v>
      </c>
      <c r="S6" t="s">
        <v>551</v>
      </c>
      <c r="T6" t="s">
        <v>551</v>
      </c>
      <c r="U6" t="s">
        <v>551</v>
      </c>
      <c r="V6" t="s">
        <v>551</v>
      </c>
      <c r="W6" t="s">
        <v>551</v>
      </c>
      <c r="X6" t="s">
        <v>551</v>
      </c>
      <c r="Y6" t="s">
        <v>551</v>
      </c>
      <c r="Z6" t="s">
        <v>678</v>
      </c>
    </row>
    <row r="7" spans="1:26" x14ac:dyDescent="0.2">
      <c r="A7" s="43" t="s">
        <v>6</v>
      </c>
      <c r="C7" s="11">
        <v>0.42708333333333331</v>
      </c>
      <c r="D7" s="12" t="s">
        <v>9</v>
      </c>
      <c r="E7" s="13">
        <v>35.5</v>
      </c>
      <c r="F7" s="13">
        <v>652</v>
      </c>
      <c r="G7" s="14">
        <v>7.66</v>
      </c>
      <c r="H7" s="15">
        <v>5.5</v>
      </c>
      <c r="I7" s="13" t="s">
        <v>12</v>
      </c>
      <c r="J7" s="5">
        <v>9.9781600000000008</v>
      </c>
      <c r="K7" s="5">
        <v>33.851370000000003</v>
      </c>
      <c r="L7" t="s">
        <v>7</v>
      </c>
      <c r="M7" t="s">
        <v>120</v>
      </c>
      <c r="N7" t="s">
        <v>55</v>
      </c>
      <c r="S7" t="s">
        <v>551</v>
      </c>
      <c r="U7" t="s">
        <v>551</v>
      </c>
      <c r="V7" t="s">
        <v>551</v>
      </c>
      <c r="W7" t="s">
        <v>551</v>
      </c>
      <c r="X7" t="s">
        <v>551</v>
      </c>
      <c r="Y7" t="s">
        <v>551</v>
      </c>
    </row>
    <row r="8" spans="1:26" x14ac:dyDescent="0.2">
      <c r="A8" s="43" t="s">
        <v>8</v>
      </c>
      <c r="C8" s="11">
        <v>0.45833333333333331</v>
      </c>
      <c r="D8" s="12" t="s">
        <v>10</v>
      </c>
      <c r="E8" s="13">
        <v>32</v>
      </c>
      <c r="F8" s="13">
        <v>707</v>
      </c>
      <c r="G8" s="14">
        <v>7.42</v>
      </c>
      <c r="H8" s="15">
        <v>6.5</v>
      </c>
      <c r="I8" s="16" t="s">
        <v>11</v>
      </c>
      <c r="J8" s="5">
        <v>9.9742914999999996</v>
      </c>
      <c r="K8" s="5">
        <v>33.853583</v>
      </c>
      <c r="L8" t="s">
        <v>14</v>
      </c>
      <c r="M8" t="s">
        <v>58</v>
      </c>
      <c r="U8" t="s">
        <v>551</v>
      </c>
    </row>
    <row r="9" spans="1:26" x14ac:dyDescent="0.2">
      <c r="A9" s="43" t="s">
        <v>15</v>
      </c>
      <c r="C9" s="11">
        <v>0.53125</v>
      </c>
      <c r="D9" s="12" t="s">
        <v>17</v>
      </c>
      <c r="E9" s="13">
        <v>49</v>
      </c>
      <c r="F9" s="13">
        <v>716</v>
      </c>
      <c r="G9" s="14">
        <v>8</v>
      </c>
      <c r="H9" s="15">
        <v>5.2</v>
      </c>
      <c r="I9" s="13">
        <v>126.2</v>
      </c>
      <c r="J9" s="25">
        <v>9.9459599999999995</v>
      </c>
      <c r="K9" s="25">
        <v>33.776339999999998</v>
      </c>
      <c r="L9" t="s">
        <v>16</v>
      </c>
      <c r="M9" t="s">
        <v>97</v>
      </c>
      <c r="N9" t="s">
        <v>56</v>
      </c>
      <c r="O9" t="s">
        <v>128</v>
      </c>
      <c r="R9" s="27" t="s">
        <v>551</v>
      </c>
      <c r="S9" t="s">
        <v>551</v>
      </c>
      <c r="T9" t="s">
        <v>551</v>
      </c>
      <c r="U9" t="s">
        <v>551</v>
      </c>
      <c r="V9" t="s">
        <v>551</v>
      </c>
      <c r="W9" t="s">
        <v>551</v>
      </c>
      <c r="X9" t="s">
        <v>551</v>
      </c>
      <c r="Y9" t="s">
        <v>551</v>
      </c>
    </row>
    <row r="10" spans="1:26" ht="16" x14ac:dyDescent="0.2">
      <c r="A10" s="44" t="s">
        <v>18</v>
      </c>
      <c r="C10" s="11">
        <v>0.5625</v>
      </c>
      <c r="D10" s="12" t="s">
        <v>61</v>
      </c>
      <c r="E10" s="13">
        <v>46.6</v>
      </c>
      <c r="F10" s="13">
        <v>683</v>
      </c>
      <c r="G10" s="14">
        <v>8.67</v>
      </c>
      <c r="H10" s="15">
        <v>4.5</v>
      </c>
      <c r="I10" s="13" t="s">
        <v>19</v>
      </c>
      <c r="J10" s="17">
        <v>9.9468599999999991</v>
      </c>
      <c r="K10" s="17">
        <v>33.775930000000002</v>
      </c>
      <c r="L10" t="s">
        <v>60</v>
      </c>
      <c r="M10" t="s">
        <v>59</v>
      </c>
      <c r="N10" t="s">
        <v>55</v>
      </c>
      <c r="U10" t="s">
        <v>551</v>
      </c>
      <c r="X10" t="s">
        <v>551</v>
      </c>
      <c r="Y10" t="s">
        <v>551</v>
      </c>
    </row>
    <row r="11" spans="1:26" x14ac:dyDescent="0.2">
      <c r="A11" s="43" t="s">
        <v>20</v>
      </c>
      <c r="D11" s="12" t="s">
        <v>62</v>
      </c>
      <c r="E11" s="13">
        <v>39.5</v>
      </c>
      <c r="F11" s="13">
        <v>710</v>
      </c>
      <c r="G11" s="14">
        <v>8.5</v>
      </c>
      <c r="H11" s="14">
        <v>5.4</v>
      </c>
      <c r="I11" s="13">
        <v>-13.9</v>
      </c>
      <c r="J11" s="25">
        <v>9.9535199999999993</v>
      </c>
      <c r="K11" s="25">
        <v>33.774990000000003</v>
      </c>
      <c r="L11" t="s">
        <v>133</v>
      </c>
      <c r="M11" t="s">
        <v>97</v>
      </c>
      <c r="N11" t="s">
        <v>56</v>
      </c>
      <c r="U11" t="s">
        <v>551</v>
      </c>
      <c r="V11" t="s">
        <v>551</v>
      </c>
      <c r="W11" t="s">
        <v>551</v>
      </c>
      <c r="X11" t="s">
        <v>551</v>
      </c>
      <c r="Y11" t="s">
        <v>551</v>
      </c>
    </row>
    <row r="12" spans="1:26" x14ac:dyDescent="0.2">
      <c r="A12" s="43"/>
      <c r="D12" s="12"/>
      <c r="E12" s="13"/>
      <c r="F12" s="13"/>
      <c r="G12" s="14"/>
      <c r="H12" s="15"/>
      <c r="J12" s="25"/>
      <c r="K12" s="25"/>
    </row>
    <row r="13" spans="1:26" x14ac:dyDescent="0.2">
      <c r="A13" s="43" t="s">
        <v>21</v>
      </c>
      <c r="B13" s="10">
        <v>45195</v>
      </c>
      <c r="C13" s="11">
        <v>0.5625</v>
      </c>
      <c r="D13" s="12" t="s">
        <v>63</v>
      </c>
      <c r="E13" s="13">
        <v>57.8</v>
      </c>
      <c r="F13" s="13">
        <v>1007</v>
      </c>
      <c r="G13" s="14">
        <v>8.31</v>
      </c>
      <c r="H13" s="15">
        <v>2</v>
      </c>
      <c r="I13" s="13" t="s">
        <v>30</v>
      </c>
      <c r="J13" s="5">
        <v>10.210179999999999</v>
      </c>
      <c r="K13" s="5">
        <v>34.094160000000002</v>
      </c>
      <c r="L13" t="s">
        <v>65</v>
      </c>
      <c r="M13" t="s">
        <v>66</v>
      </c>
      <c r="N13" t="s">
        <v>82</v>
      </c>
      <c r="R13" s="27" t="s">
        <v>551</v>
      </c>
      <c r="S13" t="s">
        <v>551</v>
      </c>
      <c r="T13" t="s">
        <v>551</v>
      </c>
      <c r="U13" t="s">
        <v>551</v>
      </c>
      <c r="V13" t="s">
        <v>551</v>
      </c>
      <c r="W13" t="s">
        <v>551</v>
      </c>
      <c r="X13" t="s">
        <v>551</v>
      </c>
      <c r="Y13" t="s">
        <v>551</v>
      </c>
    </row>
    <row r="14" spans="1:26" x14ac:dyDescent="0.2">
      <c r="A14" s="43" t="s">
        <v>29</v>
      </c>
      <c r="B14" s="10"/>
      <c r="C14" s="11">
        <v>0.58333333333333337</v>
      </c>
      <c r="D14" s="12" t="s">
        <v>64</v>
      </c>
      <c r="E14" s="13">
        <v>53.3</v>
      </c>
      <c r="F14" s="13">
        <v>1212</v>
      </c>
      <c r="G14" s="14">
        <v>8.4700000000000006</v>
      </c>
      <c r="H14" s="15">
        <v>1.9</v>
      </c>
      <c r="I14" s="13" t="s">
        <v>116</v>
      </c>
      <c r="J14" s="5">
        <v>10.210179999999999</v>
      </c>
      <c r="K14" s="5">
        <v>34.094160000000002</v>
      </c>
      <c r="L14" t="s">
        <v>65</v>
      </c>
      <c r="M14" t="s">
        <v>66</v>
      </c>
      <c r="U14" t="s">
        <v>551</v>
      </c>
      <c r="V14" t="s">
        <v>551</v>
      </c>
      <c r="W14" t="s">
        <v>551</v>
      </c>
    </row>
    <row r="15" spans="1:26" x14ac:dyDescent="0.2">
      <c r="A15" s="43" t="s">
        <v>22</v>
      </c>
      <c r="C15" s="11">
        <v>0.64583333333333337</v>
      </c>
      <c r="D15" s="12" t="s">
        <v>67</v>
      </c>
      <c r="E15" s="13">
        <v>78.099999999999994</v>
      </c>
      <c r="F15" s="13">
        <v>1920</v>
      </c>
      <c r="G15" s="14">
        <v>7.59</v>
      </c>
      <c r="H15" s="15">
        <v>2.8</v>
      </c>
      <c r="I15" s="13" t="s">
        <v>32</v>
      </c>
      <c r="J15" s="25">
        <v>10.68502</v>
      </c>
      <c r="K15" s="25">
        <v>34.185749999999999</v>
      </c>
      <c r="L15" t="s">
        <v>34</v>
      </c>
      <c r="M15" t="s">
        <v>68</v>
      </c>
      <c r="N15" t="s">
        <v>73</v>
      </c>
      <c r="O15" t="s">
        <v>74</v>
      </c>
      <c r="R15" s="27" t="s">
        <v>551</v>
      </c>
      <c r="S15" t="s">
        <v>551</v>
      </c>
      <c r="T15" t="s">
        <v>551</v>
      </c>
      <c r="U15" t="s">
        <v>551</v>
      </c>
      <c r="V15" t="s">
        <v>551</v>
      </c>
      <c r="W15" t="s">
        <v>551</v>
      </c>
      <c r="X15" t="s">
        <v>551</v>
      </c>
      <c r="Y15" t="s">
        <v>551</v>
      </c>
      <c r="Z15" t="s">
        <v>678</v>
      </c>
    </row>
    <row r="16" spans="1:26" x14ac:dyDescent="0.2">
      <c r="A16" s="45"/>
      <c r="D16" s="12"/>
      <c r="E16" s="13"/>
      <c r="F16" s="13"/>
      <c r="G16" s="14"/>
      <c r="H16" s="18"/>
      <c r="J16" s="25"/>
      <c r="K16" s="25"/>
    </row>
    <row r="17" spans="1:26" ht="15" customHeight="1" x14ac:dyDescent="0.2">
      <c r="A17" s="43" t="s">
        <v>23</v>
      </c>
      <c r="B17" s="10">
        <v>45196</v>
      </c>
      <c r="C17" s="11">
        <v>0.53125</v>
      </c>
      <c r="D17" s="12" t="s">
        <v>69</v>
      </c>
      <c r="E17" s="13">
        <v>51.8</v>
      </c>
      <c r="F17" s="13">
        <v>399</v>
      </c>
      <c r="G17" s="14">
        <v>9.3000000000000007</v>
      </c>
      <c r="H17" s="13">
        <v>3.1</v>
      </c>
      <c r="I17" s="13">
        <v>-79.599999999999994</v>
      </c>
      <c r="J17" s="25">
        <v>12.60937</v>
      </c>
      <c r="K17" s="25">
        <v>34.015459999999997</v>
      </c>
      <c r="L17" t="s">
        <v>121</v>
      </c>
      <c r="M17" t="s">
        <v>71</v>
      </c>
      <c r="N17" t="s">
        <v>129</v>
      </c>
      <c r="R17" s="27" t="s">
        <v>551</v>
      </c>
      <c r="S17" t="s">
        <v>551</v>
      </c>
      <c r="T17" t="s">
        <v>551</v>
      </c>
      <c r="U17" t="s">
        <v>551</v>
      </c>
      <c r="X17" t="s">
        <v>551</v>
      </c>
      <c r="Y17" t="s">
        <v>551</v>
      </c>
    </row>
    <row r="18" spans="1:26" x14ac:dyDescent="0.2">
      <c r="A18" s="43" t="s">
        <v>24</v>
      </c>
      <c r="C18" s="11">
        <v>0.54861111111111105</v>
      </c>
      <c r="D18" s="12" t="s">
        <v>70</v>
      </c>
      <c r="E18" s="13">
        <v>54.4</v>
      </c>
      <c r="F18" s="13">
        <v>368</v>
      </c>
      <c r="G18" s="14">
        <v>8.17</v>
      </c>
      <c r="H18" s="13">
        <v>2.5</v>
      </c>
      <c r="I18" s="13" t="s">
        <v>33</v>
      </c>
      <c r="J18" s="25">
        <v>12.60937</v>
      </c>
      <c r="K18" s="25">
        <v>34.015459999999997</v>
      </c>
      <c r="L18" t="s">
        <v>95</v>
      </c>
      <c r="M18" t="s">
        <v>71</v>
      </c>
      <c r="U18" t="s">
        <v>551</v>
      </c>
    </row>
    <row r="19" spans="1:26" x14ac:dyDescent="0.2">
      <c r="A19" s="43"/>
      <c r="D19" s="12"/>
      <c r="E19" s="13"/>
      <c r="F19" s="13"/>
      <c r="G19" s="14"/>
      <c r="H19" s="18"/>
      <c r="J19" s="26"/>
      <c r="K19" s="26"/>
    </row>
    <row r="20" spans="1:26" x14ac:dyDescent="0.2">
      <c r="A20" s="46" t="s">
        <v>25</v>
      </c>
      <c r="B20" s="10">
        <v>45197</v>
      </c>
      <c r="C20" s="11">
        <v>0.48402777777777778</v>
      </c>
      <c r="D20" s="19" t="s">
        <v>35</v>
      </c>
      <c r="E20" s="20">
        <v>73.7</v>
      </c>
      <c r="F20" s="20">
        <v>154.6</v>
      </c>
      <c r="G20" s="21">
        <v>8.34</v>
      </c>
      <c r="H20" s="20">
        <v>2.7</v>
      </c>
      <c r="I20" s="20">
        <v>-281</v>
      </c>
      <c r="J20" s="25">
        <v>12.2786735</v>
      </c>
      <c r="K20" s="25">
        <v>34.0315729</v>
      </c>
      <c r="L20" s="22" t="s">
        <v>132</v>
      </c>
      <c r="M20" t="s">
        <v>98</v>
      </c>
      <c r="N20" t="s">
        <v>75</v>
      </c>
      <c r="O20" t="s">
        <v>76</v>
      </c>
      <c r="P20" t="s">
        <v>82</v>
      </c>
      <c r="R20" s="27" t="s">
        <v>551</v>
      </c>
      <c r="S20" t="s">
        <v>551</v>
      </c>
      <c r="T20" t="s">
        <v>551</v>
      </c>
      <c r="U20" t="s">
        <v>551</v>
      </c>
      <c r="V20" t="s">
        <v>551</v>
      </c>
      <c r="W20" t="s">
        <v>551</v>
      </c>
      <c r="X20" t="s">
        <v>551</v>
      </c>
      <c r="Y20" t="s">
        <v>551</v>
      </c>
    </row>
    <row r="21" spans="1:26" x14ac:dyDescent="0.2">
      <c r="A21" s="43" t="s">
        <v>26</v>
      </c>
      <c r="C21" s="11">
        <v>0.64583333333333337</v>
      </c>
      <c r="D21" s="12" t="s">
        <v>36</v>
      </c>
      <c r="E21" s="13">
        <v>67</v>
      </c>
      <c r="F21" s="13">
        <v>578</v>
      </c>
      <c r="G21" s="14">
        <v>8.74</v>
      </c>
      <c r="H21" s="13">
        <v>1.8</v>
      </c>
      <c r="I21" s="13" t="s">
        <v>39</v>
      </c>
      <c r="J21" s="56">
        <v>12.88923</v>
      </c>
      <c r="K21" s="25">
        <v>34.258279999999999</v>
      </c>
      <c r="L21" t="s">
        <v>131</v>
      </c>
      <c r="M21" t="s">
        <v>92</v>
      </c>
      <c r="U21" t="s">
        <v>551</v>
      </c>
      <c r="X21" t="s">
        <v>551</v>
      </c>
      <c r="Y21" t="s">
        <v>551</v>
      </c>
    </row>
    <row r="22" spans="1:26" x14ac:dyDescent="0.2">
      <c r="A22" s="43" t="s">
        <v>27</v>
      </c>
      <c r="C22" s="11">
        <v>0.68055555555555547</v>
      </c>
      <c r="D22" s="12" t="s">
        <v>37</v>
      </c>
      <c r="E22" s="13">
        <v>59.1</v>
      </c>
      <c r="F22" s="13">
        <v>589</v>
      </c>
      <c r="G22" s="14">
        <v>8.61</v>
      </c>
      <c r="H22" s="13">
        <v>1.9</v>
      </c>
      <c r="I22" s="13" t="s">
        <v>40</v>
      </c>
      <c r="J22" s="25">
        <v>12.94468</v>
      </c>
      <c r="K22" s="25">
        <v>34.290030000000002</v>
      </c>
      <c r="L22" t="s">
        <v>78</v>
      </c>
      <c r="M22" t="s">
        <v>122</v>
      </c>
      <c r="U22" t="s">
        <v>551</v>
      </c>
      <c r="X22" t="s">
        <v>551</v>
      </c>
      <c r="Y22" t="s">
        <v>551</v>
      </c>
    </row>
    <row r="23" spans="1:26" x14ac:dyDescent="0.2">
      <c r="A23" s="43" t="s">
        <v>28</v>
      </c>
      <c r="C23" s="11">
        <v>0.72916666666666663</v>
      </c>
      <c r="D23" s="12" t="s">
        <v>38</v>
      </c>
      <c r="E23" s="13">
        <v>58.3</v>
      </c>
      <c r="F23" s="13">
        <v>262</v>
      </c>
      <c r="G23" s="14">
        <v>8.6999999999999993</v>
      </c>
      <c r="H23" s="13">
        <v>4.5999999999999996</v>
      </c>
      <c r="I23" s="13">
        <v>-329</v>
      </c>
      <c r="J23" s="25">
        <v>12.95823</v>
      </c>
      <c r="K23" s="25">
        <v>34.282209999999999</v>
      </c>
      <c r="L23" t="s">
        <v>79</v>
      </c>
      <c r="M23" t="s">
        <v>92</v>
      </c>
      <c r="N23" t="s">
        <v>77</v>
      </c>
      <c r="O23" t="s">
        <v>84</v>
      </c>
      <c r="P23" t="s">
        <v>82</v>
      </c>
      <c r="R23" s="27" t="s">
        <v>551</v>
      </c>
      <c r="S23" t="s">
        <v>551</v>
      </c>
      <c r="T23" t="s">
        <v>551</v>
      </c>
      <c r="U23" t="s">
        <v>551</v>
      </c>
      <c r="V23" t="s">
        <v>551</v>
      </c>
      <c r="W23" t="s">
        <v>551</v>
      </c>
      <c r="X23" t="s">
        <v>551</v>
      </c>
      <c r="Y23" t="s">
        <v>551</v>
      </c>
      <c r="Z23" t="s">
        <v>678</v>
      </c>
    </row>
    <row r="24" spans="1:26" x14ac:dyDescent="0.2">
      <c r="A24" s="43"/>
      <c r="C24" s="11"/>
      <c r="D24" s="12"/>
      <c r="E24" s="13"/>
      <c r="F24" s="13"/>
      <c r="G24" s="14"/>
      <c r="H24" s="13"/>
      <c r="J24" s="25"/>
      <c r="K24" s="25"/>
    </row>
    <row r="25" spans="1:26" x14ac:dyDescent="0.2">
      <c r="A25" s="43" t="s">
        <v>41</v>
      </c>
      <c r="B25" s="10">
        <v>45199</v>
      </c>
      <c r="C25" s="11">
        <v>15.5</v>
      </c>
      <c r="D25" s="12" t="s">
        <v>118</v>
      </c>
      <c r="E25" s="13">
        <v>41.6</v>
      </c>
      <c r="F25" s="13">
        <v>875</v>
      </c>
      <c r="G25" s="14">
        <v>8.1999999999999993</v>
      </c>
      <c r="H25" s="13">
        <v>3.4</v>
      </c>
      <c r="I25" s="13">
        <v>-67.7</v>
      </c>
      <c r="J25" s="25">
        <v>15.06808</v>
      </c>
      <c r="K25" s="25">
        <v>35.213720000000002</v>
      </c>
      <c r="L25" t="s">
        <v>119</v>
      </c>
      <c r="M25" t="s">
        <v>118</v>
      </c>
      <c r="N25" t="s">
        <v>130</v>
      </c>
      <c r="U25" t="s">
        <v>551</v>
      </c>
      <c r="V25" t="s">
        <v>551</v>
      </c>
      <c r="W25" t="s">
        <v>551</v>
      </c>
      <c r="X25" t="s">
        <v>551</v>
      </c>
      <c r="Y25" t="s">
        <v>551</v>
      </c>
    </row>
    <row r="26" spans="1:26" x14ac:dyDescent="0.2">
      <c r="A26" s="43" t="s">
        <v>43</v>
      </c>
      <c r="C26" s="11">
        <v>0.72152777777777777</v>
      </c>
      <c r="D26" s="12" t="s">
        <v>42</v>
      </c>
      <c r="E26" s="13">
        <v>36.799999999999997</v>
      </c>
      <c r="F26" s="13">
        <v>598</v>
      </c>
      <c r="G26" s="14">
        <v>8.6199999999999992</v>
      </c>
      <c r="H26" s="13">
        <v>4.0999999999999996</v>
      </c>
      <c r="I26" s="13">
        <v>-100.7</v>
      </c>
      <c r="J26" s="23"/>
      <c r="K26" s="23"/>
      <c r="L26" t="s">
        <v>80</v>
      </c>
      <c r="M26" t="s">
        <v>118</v>
      </c>
      <c r="U26" t="s">
        <v>551</v>
      </c>
      <c r="X26" t="s">
        <v>551</v>
      </c>
      <c r="Y26" t="s">
        <v>551</v>
      </c>
    </row>
    <row r="27" spans="1:26" x14ac:dyDescent="0.2">
      <c r="A27" s="43"/>
      <c r="D27" s="12"/>
      <c r="G27" s="24"/>
      <c r="J27" s="23"/>
      <c r="K27" s="23"/>
    </row>
    <row r="28" spans="1:26" x14ac:dyDescent="0.2">
      <c r="A28" s="43" t="s">
        <v>45</v>
      </c>
      <c r="B28" s="10">
        <v>45201</v>
      </c>
      <c r="C28" s="11">
        <v>0.5</v>
      </c>
      <c r="D28" s="12" t="s">
        <v>44</v>
      </c>
      <c r="E28" s="13">
        <v>40.6</v>
      </c>
      <c r="F28" s="13">
        <v>560</v>
      </c>
      <c r="G28" s="14">
        <v>7.8</v>
      </c>
      <c r="H28" s="13">
        <v>4.0999999999999996</v>
      </c>
      <c r="I28" s="13">
        <v>-75.400000000000006</v>
      </c>
      <c r="J28" s="17">
        <v>15.47719</v>
      </c>
      <c r="K28" s="17">
        <v>35.514969999999998</v>
      </c>
      <c r="L28" t="s">
        <v>94</v>
      </c>
      <c r="M28" t="s">
        <v>93</v>
      </c>
      <c r="U28" t="s">
        <v>551</v>
      </c>
      <c r="X28" t="s">
        <v>551</v>
      </c>
      <c r="Y28" t="s">
        <v>551</v>
      </c>
    </row>
    <row r="29" spans="1:26" x14ac:dyDescent="0.2">
      <c r="A29" s="43" t="s">
        <v>47</v>
      </c>
      <c r="C29" s="11">
        <v>0.66666666666666663</v>
      </c>
      <c r="D29" s="12" t="s">
        <v>46</v>
      </c>
      <c r="E29" s="13">
        <v>35.1</v>
      </c>
      <c r="F29" s="13">
        <v>26.5</v>
      </c>
      <c r="G29" s="14">
        <v>7.25</v>
      </c>
      <c r="H29" s="13">
        <v>1.9</v>
      </c>
      <c r="I29" s="13">
        <v>-91.5</v>
      </c>
      <c r="J29" s="17">
        <v>15.401279000000001</v>
      </c>
      <c r="K29" s="17">
        <v>35.526162999999997</v>
      </c>
      <c r="L29" s="12" t="s">
        <v>134</v>
      </c>
      <c r="M29" t="s">
        <v>81</v>
      </c>
      <c r="N29" t="s">
        <v>100</v>
      </c>
      <c r="R29" s="27" t="s">
        <v>551</v>
      </c>
      <c r="T29" t="s">
        <v>551</v>
      </c>
      <c r="U29" t="s">
        <v>551</v>
      </c>
      <c r="V29" t="s">
        <v>551</v>
      </c>
      <c r="W29" t="s">
        <v>551</v>
      </c>
      <c r="X29" t="s">
        <v>551</v>
      </c>
      <c r="Y29" t="s">
        <v>551</v>
      </c>
    </row>
    <row r="30" spans="1:26" x14ac:dyDescent="0.2">
      <c r="A30" s="43"/>
      <c r="D30" s="12"/>
      <c r="G30" s="24"/>
      <c r="J30" s="17"/>
      <c r="K30" s="17"/>
    </row>
    <row r="31" spans="1:26" x14ac:dyDescent="0.2">
      <c r="A31" s="43" t="s">
        <v>49</v>
      </c>
      <c r="B31" s="10">
        <v>45202</v>
      </c>
      <c r="C31" s="11">
        <v>0.47222222222222227</v>
      </c>
      <c r="D31" s="12" t="s">
        <v>48</v>
      </c>
      <c r="E31" s="13">
        <v>54</v>
      </c>
      <c r="F31" s="13">
        <v>1680</v>
      </c>
      <c r="G31" s="14">
        <v>7.72</v>
      </c>
      <c r="H31" s="13">
        <v>1.4</v>
      </c>
      <c r="I31" s="13">
        <v>-151</v>
      </c>
      <c r="J31" s="17">
        <v>15.852309999999999</v>
      </c>
      <c r="K31" s="17">
        <v>34.369860000000003</v>
      </c>
      <c r="L31" t="s">
        <v>96</v>
      </c>
      <c r="M31" t="s">
        <v>99</v>
      </c>
      <c r="N31" t="s">
        <v>82</v>
      </c>
      <c r="R31" s="27" t="s">
        <v>551</v>
      </c>
      <c r="S31" t="s">
        <v>551</v>
      </c>
      <c r="T31" t="s">
        <v>551</v>
      </c>
      <c r="U31" t="s">
        <v>551</v>
      </c>
    </row>
    <row r="32" spans="1:26" x14ac:dyDescent="0.2">
      <c r="A32" s="43" t="s">
        <v>50</v>
      </c>
      <c r="C32" s="11">
        <v>0.625</v>
      </c>
      <c r="D32" s="12" t="s">
        <v>83</v>
      </c>
      <c r="E32" s="13">
        <v>46</v>
      </c>
      <c r="F32" s="13">
        <v>1244</v>
      </c>
      <c r="G32" s="14">
        <v>8.36</v>
      </c>
      <c r="H32" s="13">
        <v>3.5</v>
      </c>
      <c r="I32" s="13">
        <v>-85.7</v>
      </c>
      <c r="J32" s="17">
        <v>15.93533</v>
      </c>
      <c r="K32" s="17">
        <v>34.445169999999997</v>
      </c>
      <c r="L32" t="s">
        <v>91</v>
      </c>
      <c r="M32" t="s">
        <v>101</v>
      </c>
      <c r="N32" t="s">
        <v>82</v>
      </c>
      <c r="O32" t="s">
        <v>76</v>
      </c>
      <c r="P32" t="s">
        <v>126</v>
      </c>
      <c r="U32" t="s">
        <v>551</v>
      </c>
    </row>
    <row r="33" spans="1:25" x14ac:dyDescent="0.2">
      <c r="A33" s="43"/>
      <c r="D33" s="12"/>
      <c r="F33" s="13"/>
      <c r="G33" s="24"/>
      <c r="J33" s="17"/>
      <c r="K33" s="17"/>
    </row>
    <row r="34" spans="1:25" x14ac:dyDescent="0.2">
      <c r="A34" s="43" t="s">
        <v>51</v>
      </c>
      <c r="B34" s="10">
        <v>45203</v>
      </c>
      <c r="C34" s="11">
        <v>0.43055555555555558</v>
      </c>
      <c r="D34" s="12" t="s">
        <v>102</v>
      </c>
      <c r="E34" s="13">
        <v>44.4</v>
      </c>
      <c r="F34" s="13">
        <v>1209</v>
      </c>
      <c r="G34" s="14">
        <v>9.09</v>
      </c>
      <c r="H34" s="13">
        <v>1.7</v>
      </c>
      <c r="I34" s="13">
        <v>-139.1</v>
      </c>
      <c r="J34" s="17">
        <v>15.400880000000001</v>
      </c>
      <c r="K34" s="17">
        <v>34.776519999999998</v>
      </c>
      <c r="L34" t="s">
        <v>90</v>
      </c>
      <c r="M34" t="s">
        <v>85</v>
      </c>
      <c r="N34" t="s">
        <v>84</v>
      </c>
      <c r="U34" t="s">
        <v>551</v>
      </c>
      <c r="W34" t="s">
        <v>551</v>
      </c>
    </row>
    <row r="35" spans="1:25" ht="16" thickBot="1" x14ac:dyDescent="0.25">
      <c r="A35" s="47" t="s">
        <v>52</v>
      </c>
      <c r="C35" s="11">
        <v>0.60416666666666663</v>
      </c>
      <c r="D35" s="12" t="s">
        <v>86</v>
      </c>
      <c r="E35" s="13">
        <v>44</v>
      </c>
      <c r="F35" s="13">
        <v>1107</v>
      </c>
      <c r="G35" s="14">
        <v>7.75</v>
      </c>
      <c r="H35" s="13">
        <v>2.2000000000000002</v>
      </c>
      <c r="I35" s="13">
        <v>158.5</v>
      </c>
      <c r="J35" s="17">
        <v>15.32203</v>
      </c>
      <c r="K35" s="17">
        <v>24.819019999999998</v>
      </c>
      <c r="L35" t="s">
        <v>87</v>
      </c>
      <c r="M35" t="s">
        <v>88</v>
      </c>
      <c r="N35" t="s">
        <v>89</v>
      </c>
      <c r="U35" t="s">
        <v>551</v>
      </c>
      <c r="W35" t="s">
        <v>551</v>
      </c>
      <c r="X35" t="s">
        <v>551</v>
      </c>
      <c r="Y35" t="s">
        <v>551</v>
      </c>
    </row>
    <row r="38" spans="1:25" x14ac:dyDescent="0.2">
      <c r="A38" s="12" t="s">
        <v>643</v>
      </c>
    </row>
    <row r="39" spans="1:25" x14ac:dyDescent="0.2">
      <c r="A39" s="12" t="s">
        <v>640</v>
      </c>
    </row>
    <row r="40" spans="1:25" x14ac:dyDescent="0.2">
      <c r="A40" s="12" t="s">
        <v>31</v>
      </c>
    </row>
    <row r="41" spans="1:25" x14ac:dyDescent="0.2">
      <c r="A41" t="s">
        <v>808</v>
      </c>
    </row>
  </sheetData>
  <pageMargins left="0.7" right="0.7" top="0.78740157499999996" bottom="0.78740157499999996" header="0.3" footer="0.3"/>
  <pageSetup paperSize="9" orientation="portrait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44A6-B45D-7247-9E8D-B909DEB45675}">
  <dimension ref="A2:AML64"/>
  <sheetViews>
    <sheetView tabSelected="1" workbookViewId="0">
      <selection activeCell="I3" sqref="I3"/>
    </sheetView>
  </sheetViews>
  <sheetFormatPr baseColWidth="10" defaultColWidth="9.33203125" defaultRowHeight="15" x14ac:dyDescent="0.2"/>
  <cols>
    <col min="1" max="1" width="14.1640625" style="123" customWidth="1"/>
    <col min="2" max="2" width="16.6640625" style="22" customWidth="1"/>
    <col min="3" max="3" width="11.6640625" style="65" customWidth="1"/>
    <col min="4" max="8" width="9.5" style="65" customWidth="1"/>
    <col min="9" max="9" width="62.83203125" style="20" customWidth="1"/>
    <col min="10" max="10" width="9.5" style="20" customWidth="1"/>
    <col min="11" max="11" width="9.5" style="72" customWidth="1"/>
    <col min="12" max="15" width="9.5" style="20" customWidth="1"/>
    <col min="16" max="16" width="10.33203125" style="20" customWidth="1"/>
    <col min="17" max="17" width="9.5" style="20" customWidth="1"/>
    <col min="18" max="18" width="11.83203125" style="72" customWidth="1"/>
    <col min="19" max="19" width="11.83203125" style="20" customWidth="1"/>
    <col min="20" max="20" width="10.83203125" style="20" customWidth="1"/>
    <col min="21" max="24" width="11.83203125" style="20" customWidth="1"/>
    <col min="25" max="25" width="12.6640625" style="72" customWidth="1"/>
    <col min="26" max="41" width="12.6640625" style="20" customWidth="1"/>
    <col min="42" max="42" width="12.6640625" style="67" customWidth="1"/>
    <col min="43" max="43" width="11.6640625" style="65" customWidth="1"/>
    <col min="44" max="44" width="9.33203125" style="72"/>
    <col min="45" max="45" width="9.33203125" style="20"/>
    <col min="46" max="51" width="9.5" style="20" customWidth="1"/>
    <col min="52" max="1026" width="9.33203125" style="20"/>
  </cols>
  <sheetData>
    <row r="2" spans="1:52" x14ac:dyDescent="0.2">
      <c r="K2" s="66" t="s">
        <v>584</v>
      </c>
      <c r="L2" s="19"/>
      <c r="M2" s="19"/>
      <c r="N2" s="19"/>
      <c r="O2" s="19"/>
      <c r="P2" s="19"/>
      <c r="Q2" s="19"/>
      <c r="R2" s="19" t="s">
        <v>585</v>
      </c>
      <c r="S2" s="19"/>
      <c r="T2" s="19"/>
      <c r="U2" s="19"/>
      <c r="V2" s="19"/>
      <c r="W2" s="19"/>
      <c r="X2" s="19"/>
      <c r="Y2" s="66" t="s">
        <v>715</v>
      </c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R2" s="68" t="s">
        <v>586</v>
      </c>
    </row>
    <row r="3" spans="1:52" ht="17" thickBot="1" x14ac:dyDescent="0.25">
      <c r="B3" s="69" t="s">
        <v>642</v>
      </c>
      <c r="K3" s="70">
        <v>0.28411782627660398</v>
      </c>
      <c r="L3" s="71">
        <v>3.1631185871359699E-2</v>
      </c>
      <c r="M3" s="71">
        <v>0.96456070669712202</v>
      </c>
      <c r="N3" s="71">
        <v>9.3232371008132899E-3</v>
      </c>
      <c r="O3" s="71">
        <v>1.49980827194234E-2</v>
      </c>
      <c r="P3" s="71">
        <v>3.27298630681693</v>
      </c>
      <c r="Q3" s="71">
        <v>0.27294420664313401</v>
      </c>
      <c r="R3" s="72">
        <v>1.3983100220804799E-5</v>
      </c>
      <c r="S3" s="20">
        <v>1.3428470122843599E-5</v>
      </c>
      <c r="T3" s="20">
        <v>6.6293983925963896E-6</v>
      </c>
      <c r="U3" s="20">
        <v>9.3540396071361895E-7</v>
      </c>
      <c r="V3" s="20">
        <v>2.3615640362444901E-5</v>
      </c>
      <c r="W3" s="20">
        <v>3.7521552438759301E-6</v>
      </c>
      <c r="X3" s="20">
        <v>4.37707235393101E-7</v>
      </c>
      <c r="Y3" s="70">
        <v>3.0783701776697999E-6</v>
      </c>
      <c r="Z3" s="71">
        <v>3.1070463620271299E-6</v>
      </c>
      <c r="AA3" s="71">
        <v>5.8407261836808403E-7</v>
      </c>
      <c r="AB3" s="71">
        <v>1.7984460705283801E-6</v>
      </c>
      <c r="AC3" s="71">
        <v>2.1497286754296802E-6</v>
      </c>
      <c r="AD3" s="71">
        <v>8.7719913113198498E-8</v>
      </c>
      <c r="AE3" s="71">
        <v>1.7020557971064801E-7</v>
      </c>
      <c r="AF3" s="71">
        <v>5.1460431334869897E-8</v>
      </c>
      <c r="AG3" s="71">
        <v>1.95996647972801E-7</v>
      </c>
      <c r="AH3" s="71">
        <v>1.31272840919106E-5</v>
      </c>
      <c r="AI3" s="71">
        <v>5.7117519781870502E-8</v>
      </c>
      <c r="AJ3" s="71">
        <v>2.02429031738927E-7</v>
      </c>
      <c r="AK3" s="71"/>
      <c r="AL3" s="71">
        <v>1.12359380322448E-7</v>
      </c>
      <c r="AM3" s="71">
        <v>4.0202674290404301E-8</v>
      </c>
      <c r="AN3" s="71"/>
      <c r="AO3" s="71"/>
      <c r="AS3" s="22"/>
      <c r="AT3" s="22"/>
      <c r="AU3" s="22"/>
      <c r="AV3" s="22"/>
      <c r="AW3" s="22"/>
      <c r="AX3" s="22"/>
      <c r="AY3" s="22"/>
    </row>
    <row r="4" spans="1:52" s="38" customFormat="1" ht="16" x14ac:dyDescent="0.2">
      <c r="A4" s="124" t="s">
        <v>588</v>
      </c>
      <c r="B4" s="73" t="s">
        <v>587</v>
      </c>
      <c r="C4" s="74" t="s">
        <v>104</v>
      </c>
      <c r="D4" s="74" t="s">
        <v>589</v>
      </c>
      <c r="E4" s="74" t="s">
        <v>590</v>
      </c>
      <c r="F4" s="74" t="s">
        <v>639</v>
      </c>
      <c r="G4" s="74" t="s">
        <v>638</v>
      </c>
      <c r="H4" s="74" t="s">
        <v>591</v>
      </c>
      <c r="I4" s="75" t="s">
        <v>592</v>
      </c>
      <c r="J4" s="75" t="s">
        <v>716</v>
      </c>
      <c r="K4" s="76" t="s">
        <v>593</v>
      </c>
      <c r="L4" s="38" t="s">
        <v>594</v>
      </c>
      <c r="M4" s="38" t="s">
        <v>595</v>
      </c>
      <c r="N4" s="38" t="s">
        <v>596</v>
      </c>
      <c r="O4" s="38" t="s">
        <v>597</v>
      </c>
      <c r="P4" s="38" t="s">
        <v>598</v>
      </c>
      <c r="Q4" s="38" t="s">
        <v>599</v>
      </c>
      <c r="R4" s="76" t="s">
        <v>644</v>
      </c>
      <c r="S4" s="38" t="s">
        <v>600</v>
      </c>
      <c r="T4" s="38" t="s">
        <v>601</v>
      </c>
      <c r="U4" s="38" t="s">
        <v>602</v>
      </c>
      <c r="V4" s="38" t="s">
        <v>603</v>
      </c>
      <c r="W4" s="38" t="s">
        <v>604</v>
      </c>
      <c r="X4" s="38" t="s">
        <v>605</v>
      </c>
      <c r="Y4" s="76" t="s">
        <v>717</v>
      </c>
      <c r="Z4" s="38" t="s">
        <v>718</v>
      </c>
      <c r="AA4" s="38" t="s">
        <v>719</v>
      </c>
      <c r="AB4" s="38" t="s">
        <v>720</v>
      </c>
      <c r="AC4" s="38" t="s">
        <v>721</v>
      </c>
      <c r="AD4" s="38" t="s">
        <v>722</v>
      </c>
      <c r="AE4" s="38" t="s">
        <v>723</v>
      </c>
      <c r="AF4" s="38" t="s">
        <v>724</v>
      </c>
      <c r="AG4" s="38" t="s">
        <v>725</v>
      </c>
      <c r="AH4" s="38" t="s">
        <v>726</v>
      </c>
      <c r="AI4" s="38" t="s">
        <v>727</v>
      </c>
      <c r="AJ4" s="38" t="s">
        <v>728</v>
      </c>
      <c r="AK4" s="38" t="s">
        <v>729</v>
      </c>
      <c r="AL4" s="38" t="s">
        <v>730</v>
      </c>
      <c r="AM4" s="38" t="s">
        <v>731</v>
      </c>
      <c r="AN4" s="38" t="s">
        <v>732</v>
      </c>
      <c r="AO4" s="38" t="s">
        <v>732</v>
      </c>
      <c r="AP4" s="77" t="s">
        <v>606</v>
      </c>
      <c r="AQ4" s="74" t="s">
        <v>607</v>
      </c>
      <c r="AR4" s="78" t="s">
        <v>608</v>
      </c>
      <c r="AS4" s="73" t="s">
        <v>608</v>
      </c>
      <c r="AT4" s="73" t="s">
        <v>609</v>
      </c>
      <c r="AU4" s="73" t="s">
        <v>609</v>
      </c>
      <c r="AV4" s="73" t="s">
        <v>610</v>
      </c>
      <c r="AW4" s="73" t="s">
        <v>610</v>
      </c>
      <c r="AX4" s="73" t="s">
        <v>611</v>
      </c>
      <c r="AY4" s="73" t="s">
        <v>611</v>
      </c>
    </row>
    <row r="5" spans="1:52" s="81" customFormat="1" ht="16" thickBot="1" x14ac:dyDescent="0.25">
      <c r="A5" s="125"/>
      <c r="B5" s="79" t="s">
        <v>135</v>
      </c>
      <c r="C5" s="80" t="s">
        <v>105</v>
      </c>
      <c r="D5" s="80" t="s">
        <v>107</v>
      </c>
      <c r="E5" s="80" t="s">
        <v>107</v>
      </c>
      <c r="F5" s="80"/>
      <c r="G5" s="80"/>
      <c r="H5" s="80" t="s">
        <v>111</v>
      </c>
      <c r="K5" s="82" t="s">
        <v>612</v>
      </c>
      <c r="L5" s="81" t="s">
        <v>612</v>
      </c>
      <c r="M5" s="81" t="s">
        <v>612</v>
      </c>
      <c r="N5" s="81" t="s">
        <v>612</v>
      </c>
      <c r="O5" s="81" t="s">
        <v>612</v>
      </c>
      <c r="P5" s="81" t="s">
        <v>612</v>
      </c>
      <c r="Q5" s="81" t="s">
        <v>612</v>
      </c>
      <c r="R5" s="82" t="s">
        <v>612</v>
      </c>
      <c r="S5" s="81" t="s">
        <v>612</v>
      </c>
      <c r="T5" s="81" t="s">
        <v>612</v>
      </c>
      <c r="U5" s="81" t="s">
        <v>612</v>
      </c>
      <c r="V5" s="81" t="s">
        <v>612</v>
      </c>
      <c r="W5" s="81" t="s">
        <v>612</v>
      </c>
      <c r="X5" s="81" t="s">
        <v>612</v>
      </c>
      <c r="Y5" s="82" t="s">
        <v>612</v>
      </c>
      <c r="Z5" s="81" t="s">
        <v>612</v>
      </c>
      <c r="AA5" s="81" t="s">
        <v>612</v>
      </c>
      <c r="AB5" s="81" t="s">
        <v>612</v>
      </c>
      <c r="AC5" s="81" t="s">
        <v>612</v>
      </c>
      <c r="AD5" s="81" t="s">
        <v>612</v>
      </c>
      <c r="AE5" s="81" t="s">
        <v>612</v>
      </c>
      <c r="AF5" s="81" t="s">
        <v>612</v>
      </c>
      <c r="AG5" s="81" t="s">
        <v>612</v>
      </c>
      <c r="AH5" s="81" t="s">
        <v>612</v>
      </c>
      <c r="AI5" s="81" t="s">
        <v>612</v>
      </c>
      <c r="AJ5" s="81" t="s">
        <v>612</v>
      </c>
      <c r="AK5" s="81" t="s">
        <v>612</v>
      </c>
      <c r="AL5" s="81" t="s">
        <v>612</v>
      </c>
      <c r="AM5" s="81" t="s">
        <v>612</v>
      </c>
      <c r="AN5" s="81" t="s">
        <v>612</v>
      </c>
      <c r="AO5" s="81" t="s">
        <v>612</v>
      </c>
      <c r="AP5" s="83" t="s">
        <v>108</v>
      </c>
      <c r="AQ5" s="80" t="s">
        <v>108</v>
      </c>
      <c r="AR5" s="82" t="s">
        <v>613</v>
      </c>
      <c r="AS5" s="81" t="s">
        <v>614</v>
      </c>
      <c r="AT5" s="81" t="s">
        <v>613</v>
      </c>
      <c r="AU5" s="81" t="s">
        <v>614</v>
      </c>
      <c r="AV5" s="81" t="s">
        <v>613</v>
      </c>
      <c r="AW5" s="81" t="s">
        <v>614</v>
      </c>
      <c r="AX5" s="81" t="s">
        <v>613</v>
      </c>
      <c r="AY5" s="81" t="s">
        <v>614</v>
      </c>
    </row>
    <row r="6" spans="1:52" ht="16" thickTop="1" x14ac:dyDescent="0.2">
      <c r="A6" s="126"/>
      <c r="AP6" s="84"/>
      <c r="AQ6" s="85"/>
    </row>
    <row r="7" spans="1:52" ht="16" x14ac:dyDescent="0.2">
      <c r="A7" s="126" t="s">
        <v>1</v>
      </c>
      <c r="B7" s="86" t="s">
        <v>5</v>
      </c>
      <c r="C7" s="65">
        <v>40.299999999999997</v>
      </c>
      <c r="D7" s="65">
        <v>675</v>
      </c>
      <c r="E7" s="65">
        <v>555</v>
      </c>
      <c r="F7" s="65">
        <v>8.32</v>
      </c>
      <c r="G7" s="65">
        <v>8.5</v>
      </c>
      <c r="H7" s="65" t="s">
        <v>13</v>
      </c>
      <c r="I7" s="87" t="s">
        <v>53</v>
      </c>
      <c r="J7" s="20" t="s">
        <v>733</v>
      </c>
      <c r="K7" s="70">
        <v>2.0491878129929102</v>
      </c>
      <c r="L7" s="71" t="s">
        <v>615</v>
      </c>
      <c r="M7" s="71">
        <v>2.1407468182509901</v>
      </c>
      <c r="N7" s="71">
        <v>0.16599490623222801</v>
      </c>
      <c r="O7" s="71" t="s">
        <v>615</v>
      </c>
      <c r="P7" s="71">
        <v>172.27885315865501</v>
      </c>
      <c r="Q7" s="71">
        <v>29.618331166802101</v>
      </c>
      <c r="R7" s="70">
        <v>1.9224257378256698E-2</v>
      </c>
      <c r="S7" s="71">
        <v>8.3815481995208694E-3</v>
      </c>
      <c r="T7" s="71">
        <v>4.4558339896732503E-2</v>
      </c>
      <c r="U7" s="71">
        <v>5.6229242725690004E-4</v>
      </c>
      <c r="V7" s="71">
        <v>1.97697752453586E-3</v>
      </c>
      <c r="W7" s="71">
        <v>5.8178205784879498E-6</v>
      </c>
      <c r="X7" s="71">
        <v>3.94231949970459E-5</v>
      </c>
      <c r="Y7" s="70">
        <v>1.34479235072501E-5</v>
      </c>
      <c r="Z7" s="71">
        <v>3.4418934371691301E-5</v>
      </c>
      <c r="AA7" s="71">
        <v>4.0980450288182904E-6</v>
      </c>
      <c r="AB7" s="71">
        <v>1.7527514244323499E-5</v>
      </c>
      <c r="AC7" s="71">
        <v>4.4124052174913004E-6</v>
      </c>
      <c r="AD7" s="71">
        <v>7.5312209095785304E-7</v>
      </c>
      <c r="AE7" s="71">
        <v>5.2434943032753798E-6</v>
      </c>
      <c r="AF7" s="71">
        <v>7.7433587721059204E-7</v>
      </c>
      <c r="AG7" s="71">
        <v>5.1692286581645302E-6</v>
      </c>
      <c r="AH7" s="71">
        <v>3.7906684096261802E-5</v>
      </c>
      <c r="AI7" s="71">
        <v>1.1441276115394999E-6</v>
      </c>
      <c r="AJ7" s="71">
        <v>3.3771425352273399E-6</v>
      </c>
      <c r="AK7" s="71" t="s">
        <v>734</v>
      </c>
      <c r="AL7" s="71">
        <v>2.3360189379597198E-6</v>
      </c>
      <c r="AM7" s="71">
        <v>2.7902863232865502E-7</v>
      </c>
      <c r="AN7" s="71">
        <f>SUM(Y7:AG7,AI7:AJ7,AL7:AM7)</f>
        <v>9.298132101623807E-5</v>
      </c>
      <c r="AO7" s="71">
        <f>SUM(Y7:AM7)</f>
        <v>1.3088800511249984E-4</v>
      </c>
      <c r="AP7" s="91">
        <v>4</v>
      </c>
      <c r="AQ7" s="23">
        <v>3.8020429038425001</v>
      </c>
      <c r="AR7" s="72" t="s">
        <v>616</v>
      </c>
      <c r="AS7" s="20" t="s">
        <v>616</v>
      </c>
      <c r="AT7" s="21">
        <v>13.521510573204999</v>
      </c>
      <c r="AU7" s="21">
        <v>0.82812851339852001</v>
      </c>
      <c r="AV7" s="23">
        <v>3.9459627217621498</v>
      </c>
      <c r="AW7" s="21">
        <v>1.31501358922193E-2</v>
      </c>
      <c r="AX7" s="21">
        <v>98.266337268362804</v>
      </c>
      <c r="AY7" s="21">
        <v>1.0960236318236001</v>
      </c>
      <c r="AZ7" s="127"/>
    </row>
    <row r="8" spans="1:52" ht="16" x14ac:dyDescent="0.2">
      <c r="A8" s="126" t="s">
        <v>6</v>
      </c>
      <c r="B8" s="86" t="s">
        <v>9</v>
      </c>
      <c r="C8" s="65">
        <v>35.5</v>
      </c>
      <c r="D8" s="65">
        <v>652</v>
      </c>
      <c r="E8" s="65">
        <v>527</v>
      </c>
      <c r="F8" s="65">
        <v>7.66</v>
      </c>
      <c r="G8" s="65">
        <v>8.2899999999999991</v>
      </c>
      <c r="H8" s="65" t="s">
        <v>12</v>
      </c>
      <c r="I8" s="87" t="s">
        <v>7</v>
      </c>
      <c r="J8" s="20" t="s">
        <v>733</v>
      </c>
      <c r="K8" s="70">
        <v>25.417779231885898</v>
      </c>
      <c r="L8" s="71" t="s">
        <v>615</v>
      </c>
      <c r="M8" s="71">
        <v>4.9864083665763497</v>
      </c>
      <c r="N8" s="71">
        <v>8.7378159218022606</v>
      </c>
      <c r="O8" s="71" t="s">
        <v>615</v>
      </c>
      <c r="P8" s="71">
        <v>120.49235326020199</v>
      </c>
      <c r="Q8" s="71">
        <v>39.6185893911722</v>
      </c>
      <c r="R8" s="70">
        <v>3.3987980384677201E-2</v>
      </c>
      <c r="S8" s="71">
        <v>1.5097150907425701E-2</v>
      </c>
      <c r="T8" s="71">
        <v>0.32725593378433099</v>
      </c>
      <c r="U8" s="71">
        <v>7.8925909323984103E-4</v>
      </c>
      <c r="V8" s="71">
        <v>1.7733709996489998E-2</v>
      </c>
      <c r="W8" s="71">
        <v>3.4567502786185898E-5</v>
      </c>
      <c r="X8" s="71">
        <v>1.55376036256131E-4</v>
      </c>
      <c r="Y8" s="70">
        <v>6.2823097186480699E-6</v>
      </c>
      <c r="Z8" s="71">
        <v>4.4182637749753201E-6</v>
      </c>
      <c r="AA8" s="71">
        <v>1.49880213212672E-6</v>
      </c>
      <c r="AB8" s="71">
        <v>6.9789519908022301E-6</v>
      </c>
      <c r="AC8" s="71">
        <v>1.8959617572185999E-6</v>
      </c>
      <c r="AD8" s="71">
        <v>5.5879033144317603E-7</v>
      </c>
      <c r="AE8" s="71">
        <v>3.7458496659728498E-6</v>
      </c>
      <c r="AF8" s="71">
        <v>8.14304853174714E-7</v>
      </c>
      <c r="AG8" s="71">
        <v>7.6139154616958098E-6</v>
      </c>
      <c r="AH8" s="71">
        <v>1.16538963513152E-4</v>
      </c>
      <c r="AI8" s="71">
        <v>2.1991272288119602E-6</v>
      </c>
      <c r="AJ8" s="71">
        <v>8.2811690870712107E-6</v>
      </c>
      <c r="AK8" s="71" t="s">
        <v>734</v>
      </c>
      <c r="AL8" s="71">
        <v>7.7791348940862097E-6</v>
      </c>
      <c r="AM8" s="71">
        <v>1.29933179019419E-6</v>
      </c>
      <c r="AN8" s="71">
        <f>SUM(Y8:AG8,AI8:AJ8,AL8:AM8)</f>
        <v>5.3365912686221069E-5</v>
      </c>
      <c r="AO8" s="71">
        <f>SUM(Y8:AM8)</f>
        <v>1.6990487619937306E-4</v>
      </c>
      <c r="AP8" s="91">
        <v>5.5</v>
      </c>
      <c r="AQ8" s="23">
        <v>5.2413701169845597</v>
      </c>
      <c r="AR8" s="72" t="s">
        <v>616</v>
      </c>
      <c r="AS8" s="20" t="s">
        <v>616</v>
      </c>
      <c r="AT8" s="21">
        <v>14.434894066621</v>
      </c>
      <c r="AU8" s="21">
        <v>0.80757220824381204</v>
      </c>
      <c r="AV8" s="23">
        <v>5.373207482202</v>
      </c>
      <c r="AW8" s="21">
        <v>1.05632271327361E-2</v>
      </c>
      <c r="AX8" s="21">
        <v>34.643535607339203</v>
      </c>
      <c r="AY8" s="21">
        <v>0.101392404483683</v>
      </c>
    </row>
    <row r="9" spans="1:52" ht="16" x14ac:dyDescent="0.2">
      <c r="A9" s="126" t="s">
        <v>8</v>
      </c>
      <c r="B9" s="86" t="s">
        <v>10</v>
      </c>
      <c r="C9" s="65">
        <v>32</v>
      </c>
      <c r="D9" s="65">
        <v>707</v>
      </c>
      <c r="F9" s="65">
        <v>7.42</v>
      </c>
      <c r="H9" s="89" t="s">
        <v>11</v>
      </c>
      <c r="I9" s="87" t="s">
        <v>14</v>
      </c>
      <c r="J9" s="87" t="s">
        <v>735</v>
      </c>
      <c r="K9" s="70">
        <v>24.549713541326199</v>
      </c>
      <c r="L9" s="71">
        <v>0.120538304335726</v>
      </c>
      <c r="M9" s="71">
        <v>5.0608666365198802</v>
      </c>
      <c r="N9" s="71">
        <v>8.4377477110594405</v>
      </c>
      <c r="O9" s="71">
        <v>6.2178513347148003E-2</v>
      </c>
      <c r="P9" s="71">
        <v>116.96442417682</v>
      </c>
      <c r="Q9" s="71">
        <v>38.806844058869103</v>
      </c>
      <c r="R9" s="70">
        <v>3.4361996165423098E-2</v>
      </c>
      <c r="S9" s="71">
        <v>1.39956466953228E-2</v>
      </c>
      <c r="T9" s="71">
        <v>0.31304945441345</v>
      </c>
      <c r="U9" s="71">
        <v>7.4332648057556002E-4</v>
      </c>
      <c r="V9" s="71">
        <v>1.7151588216622798E-2</v>
      </c>
      <c r="W9" s="71">
        <v>3.19484155033505E-4</v>
      </c>
      <c r="X9" s="71">
        <v>1.30728232324684E-4</v>
      </c>
      <c r="Y9" s="70" t="s">
        <v>116</v>
      </c>
      <c r="Z9" s="71" t="s">
        <v>116</v>
      </c>
      <c r="AA9" s="71" t="s">
        <v>116</v>
      </c>
      <c r="AB9" s="71" t="s">
        <v>116</v>
      </c>
      <c r="AC9" s="71" t="s">
        <v>116</v>
      </c>
      <c r="AD9" s="71" t="s">
        <v>116</v>
      </c>
      <c r="AE9" s="71" t="s">
        <v>116</v>
      </c>
      <c r="AF9" s="71" t="s">
        <v>116</v>
      </c>
      <c r="AG9" s="71" t="s">
        <v>116</v>
      </c>
      <c r="AH9" s="71" t="s">
        <v>116</v>
      </c>
      <c r="AI9" s="71" t="s">
        <v>116</v>
      </c>
      <c r="AJ9" s="71" t="s">
        <v>116</v>
      </c>
      <c r="AK9" s="71"/>
      <c r="AL9" s="71" t="s">
        <v>116</v>
      </c>
      <c r="AM9" s="71" t="s">
        <v>116</v>
      </c>
      <c r="AN9" s="71" t="s">
        <v>116</v>
      </c>
      <c r="AO9" s="71" t="s">
        <v>116</v>
      </c>
      <c r="AP9" s="91">
        <v>6.5</v>
      </c>
      <c r="AQ9" s="71" t="s">
        <v>116</v>
      </c>
      <c r="AR9" s="70" t="s">
        <v>116</v>
      </c>
      <c r="AS9" s="71" t="s">
        <v>116</v>
      </c>
      <c r="AT9" s="71" t="s">
        <v>116</v>
      </c>
      <c r="AU9" s="71" t="s">
        <v>116</v>
      </c>
      <c r="AV9" s="71" t="s">
        <v>116</v>
      </c>
      <c r="AW9" s="71" t="s">
        <v>116</v>
      </c>
      <c r="AX9" s="71" t="s">
        <v>116</v>
      </c>
      <c r="AY9" s="71" t="s">
        <v>116</v>
      </c>
    </row>
    <row r="10" spans="1:52" ht="16" x14ac:dyDescent="0.2">
      <c r="A10" s="126" t="s">
        <v>15</v>
      </c>
      <c r="B10" s="86" t="s">
        <v>17</v>
      </c>
      <c r="C10" s="65">
        <v>49</v>
      </c>
      <c r="D10" s="65">
        <v>716</v>
      </c>
      <c r="E10" s="65">
        <v>605</v>
      </c>
      <c r="F10" s="65">
        <v>8</v>
      </c>
      <c r="G10" s="65">
        <v>8.3800000000000008</v>
      </c>
      <c r="H10" s="65">
        <v>126.2</v>
      </c>
      <c r="I10" s="87" t="s">
        <v>16</v>
      </c>
      <c r="J10" s="20" t="s">
        <v>733</v>
      </c>
      <c r="K10" s="70">
        <v>8.5906882943537806</v>
      </c>
      <c r="L10" s="71">
        <v>3.2426751359217701E-2</v>
      </c>
      <c r="M10" s="71">
        <v>3.4487209042054698</v>
      </c>
      <c r="N10" s="71">
        <v>4.1547114460818104</v>
      </c>
      <c r="O10" s="71" t="s">
        <v>615</v>
      </c>
      <c r="P10" s="71">
        <v>173.609713188299</v>
      </c>
      <c r="Q10" s="71">
        <v>26.7866993102705</v>
      </c>
      <c r="R10" s="70">
        <v>1.9740687425627599E-2</v>
      </c>
      <c r="S10" s="71">
        <v>1.1062439203120601E-2</v>
      </c>
      <c r="T10" s="71">
        <v>0.11858418513036501</v>
      </c>
      <c r="U10" s="71">
        <v>7.6965301143270702E-4</v>
      </c>
      <c r="V10" s="71">
        <v>1.1720696531313199E-2</v>
      </c>
      <c r="W10" s="71">
        <v>1.16633211597737E-5</v>
      </c>
      <c r="X10" s="71">
        <v>1.09917489960759E-4</v>
      </c>
      <c r="Y10" s="70">
        <v>3.9619789442150697E-5</v>
      </c>
      <c r="Z10" s="71">
        <v>7.7007435265193303E-5</v>
      </c>
      <c r="AA10" s="71">
        <v>9.4233810590275593E-6</v>
      </c>
      <c r="AB10" s="71">
        <v>3.62224042156315E-5</v>
      </c>
      <c r="AC10" s="71">
        <v>7.5642770122371597E-6</v>
      </c>
      <c r="AD10" s="71">
        <v>1.5775019032469501E-6</v>
      </c>
      <c r="AE10" s="71">
        <v>7.9234059802311599E-6</v>
      </c>
      <c r="AF10" s="71">
        <v>1.1493344818819701E-6</v>
      </c>
      <c r="AG10" s="71">
        <v>6.8601661549446601E-6</v>
      </c>
      <c r="AH10" s="71">
        <v>4.5492768650844902E-5</v>
      </c>
      <c r="AI10" s="71">
        <v>1.3623253170015199E-6</v>
      </c>
      <c r="AJ10" s="71">
        <v>3.8758012746246101E-6</v>
      </c>
      <c r="AK10" s="71" t="s">
        <v>734</v>
      </c>
      <c r="AL10" s="71">
        <v>2.96006123867929E-6</v>
      </c>
      <c r="AM10" s="71">
        <v>4.0699502961592599E-7</v>
      </c>
      <c r="AN10" s="71">
        <f>SUM(Y10:AG10,AI10:AJ10,AL10:AM10)</f>
        <v>1.9595287837446634E-4</v>
      </c>
      <c r="AO10" s="71">
        <f>SUM(Y10:AM10)</f>
        <v>2.4144564702531125E-4</v>
      </c>
      <c r="AP10" s="91">
        <v>5.2</v>
      </c>
      <c r="AQ10" s="23">
        <v>5.1588014253388899</v>
      </c>
      <c r="AR10" s="72" t="s">
        <v>616</v>
      </c>
      <c r="AS10" s="20" t="s">
        <v>616</v>
      </c>
      <c r="AT10" s="21">
        <v>14.942360318280301</v>
      </c>
      <c r="AU10" s="21">
        <v>0.79660480073671602</v>
      </c>
      <c r="AV10" s="23">
        <v>2.9899076773676101</v>
      </c>
      <c r="AW10" s="21">
        <v>2.9338881773806499E-2</v>
      </c>
      <c r="AX10" s="21">
        <v>79.03997145052</v>
      </c>
      <c r="AY10" s="21">
        <v>0.79442653651038597</v>
      </c>
    </row>
    <row r="11" spans="1:52" ht="16" x14ac:dyDescent="0.2">
      <c r="A11" s="126" t="s">
        <v>617</v>
      </c>
      <c r="B11" s="86" t="s">
        <v>17</v>
      </c>
      <c r="E11" s="65">
        <v>692</v>
      </c>
      <c r="G11" s="65">
        <v>8.1999999999999993</v>
      </c>
      <c r="I11" s="87"/>
      <c r="J11" s="20" t="s">
        <v>733</v>
      </c>
      <c r="K11" s="70">
        <v>43.827128467658603</v>
      </c>
      <c r="L11" s="71" t="s">
        <v>615</v>
      </c>
      <c r="M11" s="71">
        <v>7.6802887125495998</v>
      </c>
      <c r="N11" s="71">
        <v>17.559863895326298</v>
      </c>
      <c r="O11" s="71">
        <v>0.13226492321682801</v>
      </c>
      <c r="P11" s="71">
        <v>103.523668609894</v>
      </c>
      <c r="Q11" s="71">
        <v>36.552975254408501</v>
      </c>
      <c r="R11" s="70">
        <v>2.8874744736054898E-2</v>
      </c>
      <c r="S11" s="71">
        <v>1.61670571822559E-2</v>
      </c>
      <c r="T11" s="71">
        <v>0.39137241641981202</v>
      </c>
      <c r="U11" s="71">
        <v>9.4619426779694101E-4</v>
      </c>
      <c r="V11" s="71">
        <v>5.04927767200282E-2</v>
      </c>
      <c r="W11" s="71" t="s">
        <v>615</v>
      </c>
      <c r="X11" s="71">
        <v>2.15603055384679E-4</v>
      </c>
      <c r="Y11" s="70">
        <v>7.7187713428962897E-7</v>
      </c>
      <c r="Z11" s="71">
        <v>9.2458292943646202E-7</v>
      </c>
      <c r="AA11" s="71">
        <v>1.6843192186587899E-7</v>
      </c>
      <c r="AB11" s="71">
        <v>8.0808993987738497E-7</v>
      </c>
      <c r="AC11" s="71">
        <v>2.1730483550768699E-7</v>
      </c>
      <c r="AD11" s="71">
        <v>7.4592417886761705E-8</v>
      </c>
      <c r="AE11" s="71" t="s">
        <v>736</v>
      </c>
      <c r="AF11" s="71">
        <v>1.32632348186908E-7</v>
      </c>
      <c r="AG11" s="71">
        <v>1.7121863176143201E-6</v>
      </c>
      <c r="AH11" s="71">
        <v>6.4921912222339195E-5</v>
      </c>
      <c r="AI11" s="71">
        <v>6.3564148130049999E-7</v>
      </c>
      <c r="AJ11" s="71">
        <v>2.87787189855881E-6</v>
      </c>
      <c r="AK11" s="71" t="s">
        <v>734</v>
      </c>
      <c r="AL11" s="71">
        <v>3.2879855043464098E-6</v>
      </c>
      <c r="AM11" s="71">
        <v>6.4567472020497097E-7</v>
      </c>
      <c r="AN11" s="71">
        <f>SUM(Y11:AG11,AI11:AJ11,AL11:AM11)</f>
        <v>1.2256871449075722E-5</v>
      </c>
      <c r="AO11" s="133">
        <f>SUM(Y11:AM11)</f>
        <v>7.717878367141491E-5</v>
      </c>
      <c r="AP11" s="71" t="s">
        <v>116</v>
      </c>
      <c r="AQ11" s="23">
        <v>6.3236746325875499</v>
      </c>
      <c r="AR11" s="72" t="s">
        <v>616</v>
      </c>
      <c r="AS11" s="20" t="s">
        <v>616</v>
      </c>
      <c r="AT11" s="21">
        <v>13.7591842217984</v>
      </c>
      <c r="AU11" s="21">
        <v>0.82687478934460101</v>
      </c>
      <c r="AV11" s="23">
        <v>3.93509250944581</v>
      </c>
      <c r="AW11" s="21">
        <v>1.36429206888247E-2</v>
      </c>
      <c r="AX11" s="21">
        <v>27.206513938876999</v>
      </c>
      <c r="AY11" s="21">
        <v>1.5839844788899899E-2</v>
      </c>
    </row>
    <row r="12" spans="1:52" ht="16" x14ac:dyDescent="0.2">
      <c r="A12" s="126" t="s">
        <v>18</v>
      </c>
      <c r="B12" s="86" t="s">
        <v>61</v>
      </c>
      <c r="C12" s="65">
        <v>46.6</v>
      </c>
      <c r="D12" s="65">
        <v>683</v>
      </c>
      <c r="F12" s="65">
        <v>8.67</v>
      </c>
      <c r="H12" s="65" t="s">
        <v>19</v>
      </c>
      <c r="I12" s="87" t="s">
        <v>60</v>
      </c>
      <c r="J12" s="87" t="s">
        <v>735</v>
      </c>
      <c r="K12" s="70">
        <v>1.8421617928257801</v>
      </c>
      <c r="L12" s="71" t="s">
        <v>615</v>
      </c>
      <c r="M12" s="71">
        <v>4.1207683919490599</v>
      </c>
      <c r="N12" s="71">
        <v>0.389275117547146</v>
      </c>
      <c r="O12" s="71" t="s">
        <v>615</v>
      </c>
      <c r="P12" s="71">
        <v>163.89298892190601</v>
      </c>
      <c r="Q12" s="71">
        <v>24.2356061162928</v>
      </c>
      <c r="R12" s="70">
        <v>2.0889726517950701E-2</v>
      </c>
      <c r="S12" s="71">
        <v>9.2447540692004899E-3</v>
      </c>
      <c r="T12" s="71">
        <v>3.83493901960274E-2</v>
      </c>
      <c r="U12" s="71">
        <v>6.6796219078426103E-4</v>
      </c>
      <c r="V12" s="71">
        <v>5.5647922612569803E-3</v>
      </c>
      <c r="W12" s="71">
        <v>4.2351146279285699E-4</v>
      </c>
      <c r="X12" s="71">
        <v>4.1292475417307698E-5</v>
      </c>
      <c r="Y12" s="70" t="s">
        <v>116</v>
      </c>
      <c r="Z12" s="71" t="s">
        <v>116</v>
      </c>
      <c r="AA12" s="71" t="s">
        <v>116</v>
      </c>
      <c r="AB12" s="71" t="s">
        <v>116</v>
      </c>
      <c r="AC12" s="71" t="s">
        <v>116</v>
      </c>
      <c r="AD12" s="71" t="s">
        <v>116</v>
      </c>
      <c r="AE12" s="71" t="s">
        <v>116</v>
      </c>
      <c r="AF12" s="71" t="s">
        <v>116</v>
      </c>
      <c r="AG12" s="71" t="s">
        <v>116</v>
      </c>
      <c r="AH12" s="71" t="s">
        <v>116</v>
      </c>
      <c r="AI12" s="71" t="s">
        <v>116</v>
      </c>
      <c r="AJ12" s="71" t="s">
        <v>116</v>
      </c>
      <c r="AK12" s="71"/>
      <c r="AL12" s="71" t="s">
        <v>116</v>
      </c>
      <c r="AM12" s="71" t="s">
        <v>116</v>
      </c>
      <c r="AN12" s="71" t="s">
        <v>116</v>
      </c>
      <c r="AO12" s="71" t="s">
        <v>116</v>
      </c>
      <c r="AP12" s="91">
        <v>4.5</v>
      </c>
      <c r="AQ12" s="132" t="s">
        <v>116</v>
      </c>
      <c r="AR12" s="70" t="s">
        <v>116</v>
      </c>
      <c r="AS12" s="71" t="s">
        <v>116</v>
      </c>
      <c r="AT12" s="71" t="s">
        <v>116</v>
      </c>
      <c r="AU12" s="71" t="s">
        <v>116</v>
      </c>
      <c r="AV12" s="71" t="s">
        <v>116</v>
      </c>
      <c r="AW12" s="71" t="s">
        <v>116</v>
      </c>
      <c r="AX12" s="71" t="s">
        <v>116</v>
      </c>
      <c r="AY12" s="71" t="s">
        <v>116</v>
      </c>
    </row>
    <row r="13" spans="1:52" ht="16" x14ac:dyDescent="0.2">
      <c r="A13" s="126" t="s">
        <v>20</v>
      </c>
      <c r="B13" s="86" t="s">
        <v>62</v>
      </c>
      <c r="C13" s="65">
        <v>39.5</v>
      </c>
      <c r="D13" s="65">
        <v>710</v>
      </c>
      <c r="E13" s="65">
        <v>606</v>
      </c>
      <c r="F13" s="65">
        <v>8.5</v>
      </c>
      <c r="G13" s="65">
        <v>8.4700000000000006</v>
      </c>
      <c r="H13" s="65">
        <v>-13.9</v>
      </c>
      <c r="I13" s="87" t="s">
        <v>618</v>
      </c>
      <c r="J13" s="20" t="s">
        <v>733</v>
      </c>
      <c r="K13" s="70">
        <v>6.0734071594653303</v>
      </c>
      <c r="L13" s="71" t="s">
        <v>615</v>
      </c>
      <c r="M13" s="71">
        <v>3.2036022455467501</v>
      </c>
      <c r="N13" s="71">
        <v>2.6733831496347502</v>
      </c>
      <c r="O13" s="71" t="s">
        <v>615</v>
      </c>
      <c r="P13" s="71">
        <v>173.166678993457</v>
      </c>
      <c r="Q13" s="71">
        <v>24.629082993632402</v>
      </c>
      <c r="R13" s="70">
        <v>2.2027309020224001E-2</v>
      </c>
      <c r="S13" s="71">
        <v>1.03546417853254E-2</v>
      </c>
      <c r="T13" s="71">
        <v>0.11265072963379499</v>
      </c>
      <c r="U13" s="71">
        <v>6.1676597049057302E-4</v>
      </c>
      <c r="V13" s="71">
        <v>1.47681246272657E-2</v>
      </c>
      <c r="W13" s="71">
        <v>1.7294181844497699E-5</v>
      </c>
      <c r="X13" s="71">
        <v>5.5104329072120301E-5</v>
      </c>
      <c r="Y13" s="70">
        <v>1.21869222996825E-5</v>
      </c>
      <c r="Z13" s="71">
        <v>1.88143862594101E-5</v>
      </c>
      <c r="AA13" s="71">
        <v>3.5366181678757398E-6</v>
      </c>
      <c r="AB13" s="71">
        <v>1.4736509640249199E-5</v>
      </c>
      <c r="AC13" s="71">
        <v>3.2929154339735998E-6</v>
      </c>
      <c r="AD13" s="71">
        <v>7.8785004526866896E-7</v>
      </c>
      <c r="AE13" s="71">
        <v>3.98590372467962E-6</v>
      </c>
      <c r="AF13" s="71">
        <v>6.4149655100894901E-7</v>
      </c>
      <c r="AG13" s="71">
        <v>4.6478478210486599E-6</v>
      </c>
      <c r="AH13" s="71">
        <v>4.50575096699256E-5</v>
      </c>
      <c r="AI13" s="71">
        <v>1.08873163035285E-6</v>
      </c>
      <c r="AJ13" s="71">
        <v>3.5556911083222901E-6</v>
      </c>
      <c r="AK13" s="71" t="s">
        <v>734</v>
      </c>
      <c r="AL13" s="71">
        <v>2.5417323355750598E-6</v>
      </c>
      <c r="AM13" s="71">
        <v>3.4068704318489399E-7</v>
      </c>
      <c r="AN13" s="71">
        <f>SUM(Y13:AG13,AI13:AJ13,AL13:AM13)</f>
        <v>7.0157292060632134E-5</v>
      </c>
      <c r="AO13" s="71">
        <f>SUM(Y13:AM13)</f>
        <v>1.1521480173055773E-4</v>
      </c>
      <c r="AP13" s="72">
        <v>5.4</v>
      </c>
      <c r="AQ13" s="23">
        <v>4.5812676615905898</v>
      </c>
      <c r="AR13" s="72" t="s">
        <v>616</v>
      </c>
      <c r="AS13" s="20" t="s">
        <v>616</v>
      </c>
      <c r="AT13" s="21">
        <v>16.9132227441632</v>
      </c>
      <c r="AU13" s="21">
        <v>0.74804584270327001</v>
      </c>
      <c r="AV13" s="23">
        <v>3.9218174213088499</v>
      </c>
      <c r="AW13" s="21">
        <v>1.3753441902372401E-2</v>
      </c>
      <c r="AX13" s="21">
        <v>97.132284015889994</v>
      </c>
      <c r="AY13" s="21">
        <v>1.0771954654037199</v>
      </c>
    </row>
    <row r="14" spans="1:52" ht="16" x14ac:dyDescent="0.2">
      <c r="A14" s="126" t="s">
        <v>21</v>
      </c>
      <c r="B14" s="86" t="s">
        <v>63</v>
      </c>
      <c r="C14" s="65">
        <v>57.8</v>
      </c>
      <c r="D14" s="65">
        <v>1007</v>
      </c>
      <c r="E14" s="65">
        <v>1002</v>
      </c>
      <c r="F14" s="65">
        <v>8.31</v>
      </c>
      <c r="G14" s="65">
        <v>8.1300000000000008</v>
      </c>
      <c r="H14" s="65" t="s">
        <v>30</v>
      </c>
      <c r="I14" s="87" t="s">
        <v>65</v>
      </c>
      <c r="J14" s="20" t="s">
        <v>733</v>
      </c>
      <c r="K14" s="70">
        <v>15.6558183095947</v>
      </c>
      <c r="L14" s="71" t="s">
        <v>615</v>
      </c>
      <c r="M14" s="71">
        <v>4.8145181772090497</v>
      </c>
      <c r="N14" s="71">
        <v>9.1236986852808302E-2</v>
      </c>
      <c r="O14" s="71" t="s">
        <v>615</v>
      </c>
      <c r="P14" s="71">
        <v>261.27053346792201</v>
      </c>
      <c r="Q14" s="71">
        <v>24.859866428573898</v>
      </c>
      <c r="R14" s="70">
        <v>6.4755590504320101E-2</v>
      </c>
      <c r="S14" s="71">
        <v>2.2559005506475101E-2</v>
      </c>
      <c r="T14" s="71">
        <v>0.24491478927763299</v>
      </c>
      <c r="U14" s="71">
        <v>1.9574228988602201E-3</v>
      </c>
      <c r="V14" s="71">
        <v>1.1547040570525399E-2</v>
      </c>
      <c r="W14" s="71" t="s">
        <v>615</v>
      </c>
      <c r="X14" s="71">
        <v>3.30653855945453E-6</v>
      </c>
      <c r="Y14" s="70">
        <v>3.9530788824145402E-7</v>
      </c>
      <c r="Z14" s="71">
        <v>3.6008729778425699E-7</v>
      </c>
      <c r="AA14" s="71">
        <v>1.09269656224375E-7</v>
      </c>
      <c r="AB14" s="71" t="s">
        <v>736</v>
      </c>
      <c r="AC14" s="71" t="s">
        <v>736</v>
      </c>
      <c r="AD14" s="71" t="s">
        <v>736</v>
      </c>
      <c r="AE14" s="71">
        <v>1.2263676747128301E-7</v>
      </c>
      <c r="AF14" s="71">
        <v>2.18494281606212E-8</v>
      </c>
      <c r="AG14" s="71">
        <v>1.4379211256514401E-7</v>
      </c>
      <c r="AH14" s="71">
        <v>1.0983523230076799E-6</v>
      </c>
      <c r="AI14" s="71">
        <v>2.7081213808558399E-8</v>
      </c>
      <c r="AJ14" s="71" t="s">
        <v>736</v>
      </c>
      <c r="AK14" s="71" t="s">
        <v>734</v>
      </c>
      <c r="AL14" s="71" t="s">
        <v>736</v>
      </c>
      <c r="AM14" s="71">
        <v>7.0433884390463903E-9</v>
      </c>
      <c r="AN14" s="71">
        <f>SUM(Y14:AG14,AI14:AJ14,AL14:AM14)</f>
        <v>1.1870677526947389E-6</v>
      </c>
      <c r="AO14" s="71">
        <f>SUM(Y14:AM14)</f>
        <v>2.2854200757024188E-6</v>
      </c>
      <c r="AP14" s="91">
        <v>2</v>
      </c>
      <c r="AQ14" s="23">
        <v>1.5132821465698501</v>
      </c>
      <c r="AR14" s="72" t="s">
        <v>619</v>
      </c>
      <c r="AS14" s="20" t="s">
        <v>619</v>
      </c>
      <c r="AT14" s="21">
        <v>61.406827184860902</v>
      </c>
      <c r="AU14" s="21">
        <v>4.3196215952575301</v>
      </c>
      <c r="AV14" s="23">
        <v>7.2896943550063602</v>
      </c>
      <c r="AW14" s="21">
        <v>0.27536616672890601</v>
      </c>
      <c r="AX14" s="90">
        <v>371.63971857855898</v>
      </c>
      <c r="AY14" s="21">
        <v>3.5999176131511499</v>
      </c>
    </row>
    <row r="15" spans="1:52" ht="16" x14ac:dyDescent="0.2">
      <c r="A15" s="126" t="s">
        <v>29</v>
      </c>
      <c r="B15" s="86" t="s">
        <v>64</v>
      </c>
      <c r="C15" s="65">
        <v>53.3</v>
      </c>
      <c r="D15" s="65">
        <v>1212</v>
      </c>
      <c r="F15" s="65">
        <v>8.4700000000000006</v>
      </c>
      <c r="H15" s="65" t="s">
        <v>620</v>
      </c>
      <c r="I15" s="87"/>
      <c r="J15" s="87" t="s">
        <v>735</v>
      </c>
      <c r="K15" s="70">
        <v>15.2531507231043</v>
      </c>
      <c r="L15" s="71">
        <v>6.7033001151371105E-2</v>
      </c>
      <c r="M15" s="71">
        <v>5.3332971212618903</v>
      </c>
      <c r="N15" s="71">
        <v>0.13986004123710599</v>
      </c>
      <c r="O15" s="71" t="s">
        <v>615</v>
      </c>
      <c r="P15" s="71">
        <v>254.622445491685</v>
      </c>
      <c r="Q15" s="71">
        <v>24.028282235923001</v>
      </c>
      <c r="R15" s="70">
        <v>6.4467604696230599E-2</v>
      </c>
      <c r="S15" s="71">
        <v>2.21095881482469E-2</v>
      </c>
      <c r="T15" s="71">
        <v>0.244497627327914</v>
      </c>
      <c r="U15" s="71">
        <v>1.9101755881104699E-3</v>
      </c>
      <c r="V15" s="71">
        <v>1.2840576305974301E-2</v>
      </c>
      <c r="W15" s="71">
        <v>6.9077204633815595E-4</v>
      </c>
      <c r="X15" s="71">
        <v>4.8390160552805399E-6</v>
      </c>
      <c r="Y15" s="70" t="s">
        <v>116</v>
      </c>
      <c r="Z15" s="71" t="s">
        <v>116</v>
      </c>
      <c r="AA15" s="71" t="s">
        <v>116</v>
      </c>
      <c r="AB15" s="71" t="s">
        <v>116</v>
      </c>
      <c r="AC15" s="71" t="s">
        <v>116</v>
      </c>
      <c r="AD15" s="71" t="s">
        <v>116</v>
      </c>
      <c r="AE15" s="71" t="s">
        <v>116</v>
      </c>
      <c r="AF15" s="71" t="s">
        <v>116</v>
      </c>
      <c r="AG15" s="71" t="s">
        <v>116</v>
      </c>
      <c r="AH15" s="71" t="s">
        <v>116</v>
      </c>
      <c r="AI15" s="71" t="s">
        <v>116</v>
      </c>
      <c r="AJ15" s="71" t="s">
        <v>116</v>
      </c>
      <c r="AK15" s="71"/>
      <c r="AL15" s="71" t="s">
        <v>116</v>
      </c>
      <c r="AM15" s="71" t="s">
        <v>116</v>
      </c>
      <c r="AN15" s="71" t="s">
        <v>116</v>
      </c>
      <c r="AO15" s="71" t="s">
        <v>116</v>
      </c>
      <c r="AP15" s="91">
        <v>1.9</v>
      </c>
      <c r="AQ15" s="132" t="s">
        <v>116</v>
      </c>
      <c r="AR15" s="70" t="s">
        <v>116</v>
      </c>
      <c r="AS15" s="71" t="s">
        <v>116</v>
      </c>
      <c r="AT15" s="71" t="s">
        <v>116</v>
      </c>
      <c r="AU15" s="71" t="s">
        <v>116</v>
      </c>
      <c r="AV15" s="71" t="s">
        <v>116</v>
      </c>
      <c r="AW15" s="71" t="s">
        <v>116</v>
      </c>
      <c r="AX15" s="71" t="s">
        <v>116</v>
      </c>
      <c r="AY15" s="71" t="s">
        <v>116</v>
      </c>
    </row>
    <row r="16" spans="1:52" ht="16" x14ac:dyDescent="0.2">
      <c r="A16" s="126" t="s">
        <v>22</v>
      </c>
      <c r="B16" s="86" t="s">
        <v>67</v>
      </c>
      <c r="C16" s="65">
        <v>78.099999999999994</v>
      </c>
      <c r="D16" s="65">
        <v>1920</v>
      </c>
      <c r="E16" s="65">
        <v>1719</v>
      </c>
      <c r="F16" s="65">
        <v>7.59</v>
      </c>
      <c r="G16" s="65">
        <v>8.08</v>
      </c>
      <c r="H16" s="65" t="s">
        <v>32</v>
      </c>
      <c r="I16" s="87" t="s">
        <v>34</v>
      </c>
      <c r="J16" s="20" t="s">
        <v>733</v>
      </c>
      <c r="K16" s="70">
        <v>19.024519406646</v>
      </c>
      <c r="L16" s="71" t="s">
        <v>615</v>
      </c>
      <c r="M16" s="71">
        <v>23.6133391438857</v>
      </c>
      <c r="N16" s="71">
        <v>0.53186377314185695</v>
      </c>
      <c r="O16" s="71">
        <v>3.1400934203739801E-2</v>
      </c>
      <c r="P16" s="71">
        <v>427.12021701047098</v>
      </c>
      <c r="Q16" s="71">
        <v>49.282499967191399</v>
      </c>
      <c r="R16" s="70">
        <v>0.46365787826445198</v>
      </c>
      <c r="S16" s="71">
        <v>0.20876899877622501</v>
      </c>
      <c r="T16" s="71">
        <v>0.85857339032998103</v>
      </c>
      <c r="U16" s="71">
        <v>3.9893397784633501E-2</v>
      </c>
      <c r="V16" s="71">
        <v>6.1932135791282802E-2</v>
      </c>
      <c r="W16" s="71">
        <v>9.1894623559087907E-6</v>
      </c>
      <c r="X16" s="71">
        <v>6.8629774613711597E-7</v>
      </c>
      <c r="Y16" s="70">
        <v>5.4234986737045599E-6</v>
      </c>
      <c r="Z16" s="71">
        <v>1.1993942494537E-5</v>
      </c>
      <c r="AA16" s="71">
        <v>1.3330284994787601E-6</v>
      </c>
      <c r="AB16" s="71">
        <v>5.8239449899236097E-6</v>
      </c>
      <c r="AC16" s="71">
        <v>1.36061204539692E-6</v>
      </c>
      <c r="AD16" s="71">
        <v>3.2870443101719599E-7</v>
      </c>
      <c r="AE16" s="71">
        <v>2.0273315307898301E-6</v>
      </c>
      <c r="AF16" s="71">
        <v>3.4298070249440299E-7</v>
      </c>
      <c r="AG16" s="71">
        <v>2.2909094371095101E-6</v>
      </c>
      <c r="AH16" s="71">
        <v>1.8678056246358401E-5</v>
      </c>
      <c r="AI16" s="71">
        <v>4.4787971185814699E-7</v>
      </c>
      <c r="AJ16" s="71">
        <v>1.0461133416487301E-6</v>
      </c>
      <c r="AK16" s="71" t="s">
        <v>734</v>
      </c>
      <c r="AL16" s="71">
        <v>5.9788330580736505E-7</v>
      </c>
      <c r="AM16" s="71">
        <v>7.7995026580708603E-8</v>
      </c>
      <c r="AN16" s="71">
        <f>SUM(Y16:AG16,AI16:AJ16,AL16:AM16)</f>
        <v>3.3094824190346734E-5</v>
      </c>
      <c r="AO16" s="71">
        <f>SUM(Y16:AM16)</f>
        <v>5.1772880436705135E-5</v>
      </c>
      <c r="AP16" s="91">
        <v>2.8</v>
      </c>
      <c r="AQ16" s="23">
        <v>2.6215368811685198</v>
      </c>
      <c r="AR16" s="72" t="s">
        <v>619</v>
      </c>
      <c r="AS16" s="20" t="s">
        <v>619</v>
      </c>
      <c r="AT16" s="90">
        <v>315.91930968795799</v>
      </c>
      <c r="AU16" s="21">
        <v>1.9019228095045799</v>
      </c>
      <c r="AV16" s="21">
        <v>11.8986080376249</v>
      </c>
      <c r="AW16" s="21">
        <v>0.19893529487897299</v>
      </c>
      <c r="AX16" s="90">
        <v>292.47770342702398</v>
      </c>
      <c r="AY16" s="21">
        <v>2.3601975949059701</v>
      </c>
    </row>
    <row r="17" spans="1:51" ht="16" x14ac:dyDescent="0.2">
      <c r="A17" s="126" t="s">
        <v>23</v>
      </c>
      <c r="B17" s="86" t="s">
        <v>69</v>
      </c>
      <c r="C17" s="65">
        <v>51.8</v>
      </c>
      <c r="D17" s="65">
        <v>399</v>
      </c>
      <c r="F17" s="65">
        <v>9.3000000000000007</v>
      </c>
      <c r="H17" s="65">
        <v>-79.599999999999994</v>
      </c>
      <c r="I17" s="87" t="s">
        <v>621</v>
      </c>
      <c r="J17" s="87" t="s">
        <v>735</v>
      </c>
      <c r="K17" s="70">
        <v>1.04194499390316</v>
      </c>
      <c r="L17" s="71">
        <v>5.5118018177158903E-2</v>
      </c>
      <c r="M17" s="71">
        <v>3.1723461991692399</v>
      </c>
      <c r="N17" s="71">
        <v>3.4768667724242197E-2</v>
      </c>
      <c r="O17" s="71" t="s">
        <v>615</v>
      </c>
      <c r="P17" s="71">
        <v>93.136452208315305</v>
      </c>
      <c r="Q17" s="71">
        <v>43.804527646915297</v>
      </c>
      <c r="R17" s="70">
        <v>8.1243673155871401E-2</v>
      </c>
      <c r="S17" s="71">
        <v>2.5902567277004799E-2</v>
      </c>
      <c r="T17" s="71">
        <v>1.8593955759117799E-2</v>
      </c>
      <c r="U17" s="71">
        <v>8.3543686178830494E-3</v>
      </c>
      <c r="V17" s="71">
        <v>1.3389750095055401E-3</v>
      </c>
      <c r="W17" s="71">
        <v>1.75158177379285E-3</v>
      </c>
      <c r="X17" s="71">
        <v>1.46384079141666E-5</v>
      </c>
      <c r="Y17" s="70" t="s">
        <v>116</v>
      </c>
      <c r="Z17" s="71" t="s">
        <v>116</v>
      </c>
      <c r="AA17" s="71" t="s">
        <v>116</v>
      </c>
      <c r="AB17" s="71" t="s">
        <v>116</v>
      </c>
      <c r="AC17" s="71" t="s">
        <v>116</v>
      </c>
      <c r="AD17" s="71" t="s">
        <v>116</v>
      </c>
      <c r="AE17" s="71" t="s">
        <v>116</v>
      </c>
      <c r="AF17" s="71" t="s">
        <v>116</v>
      </c>
      <c r="AG17" s="71" t="s">
        <v>116</v>
      </c>
      <c r="AH17" s="71" t="s">
        <v>116</v>
      </c>
      <c r="AI17" s="71" t="s">
        <v>116</v>
      </c>
      <c r="AJ17" s="71" t="s">
        <v>116</v>
      </c>
      <c r="AK17" s="71"/>
      <c r="AL17" s="71" t="s">
        <v>116</v>
      </c>
      <c r="AM17" s="71" t="s">
        <v>116</v>
      </c>
      <c r="AN17" s="71" t="s">
        <v>116</v>
      </c>
      <c r="AO17" s="71" t="s">
        <v>116</v>
      </c>
      <c r="AP17" s="72">
        <v>3.1</v>
      </c>
      <c r="AQ17" s="132" t="s">
        <v>116</v>
      </c>
      <c r="AR17" s="70" t="s">
        <v>116</v>
      </c>
      <c r="AS17" s="71" t="s">
        <v>116</v>
      </c>
      <c r="AT17" s="71" t="s">
        <v>116</v>
      </c>
      <c r="AU17" s="71" t="s">
        <v>116</v>
      </c>
      <c r="AV17" s="71" t="s">
        <v>116</v>
      </c>
      <c r="AW17" s="71" t="s">
        <v>116</v>
      </c>
      <c r="AX17" s="71" t="s">
        <v>116</v>
      </c>
      <c r="AY17" s="71" t="s">
        <v>116</v>
      </c>
    </row>
    <row r="18" spans="1:51" ht="16" x14ac:dyDescent="0.2">
      <c r="A18" s="126" t="s">
        <v>24</v>
      </c>
      <c r="B18" s="86" t="s">
        <v>70</v>
      </c>
      <c r="C18" s="65">
        <v>54.4</v>
      </c>
      <c r="D18" s="65">
        <v>368</v>
      </c>
      <c r="F18" s="65">
        <v>8.17</v>
      </c>
      <c r="H18" s="65" t="s">
        <v>33</v>
      </c>
      <c r="I18" s="87" t="s">
        <v>622</v>
      </c>
      <c r="J18" s="87" t="s">
        <v>735</v>
      </c>
      <c r="K18" s="70">
        <v>1.5241421489546001</v>
      </c>
      <c r="L18" s="71">
        <v>0.13898763375589099</v>
      </c>
      <c r="M18" s="71">
        <v>6.8752360748632997</v>
      </c>
      <c r="N18" s="71">
        <v>0.16844805461434001</v>
      </c>
      <c r="O18" s="71" t="s">
        <v>615</v>
      </c>
      <c r="P18" s="71">
        <v>90.070506778300597</v>
      </c>
      <c r="Q18" s="71">
        <v>42.447980071078703</v>
      </c>
      <c r="R18" s="70">
        <v>8.6598838901726302E-2</v>
      </c>
      <c r="S18" s="71">
        <v>2.60941927665501E-2</v>
      </c>
      <c r="T18" s="71">
        <v>2.7858065371212801E-2</v>
      </c>
      <c r="U18" s="71">
        <v>8.5694858332546094E-3</v>
      </c>
      <c r="V18" s="71">
        <v>2.2464770428757301E-3</v>
      </c>
      <c r="W18" s="71">
        <v>1.36130374749957E-3</v>
      </c>
      <c r="X18" s="71">
        <v>1.59977561975074E-5</v>
      </c>
      <c r="Y18" s="70" t="s">
        <v>116</v>
      </c>
      <c r="Z18" s="71" t="s">
        <v>116</v>
      </c>
      <c r="AA18" s="71" t="s">
        <v>116</v>
      </c>
      <c r="AB18" s="71" t="s">
        <v>116</v>
      </c>
      <c r="AC18" s="71" t="s">
        <v>116</v>
      </c>
      <c r="AD18" s="71" t="s">
        <v>116</v>
      </c>
      <c r="AE18" s="71" t="s">
        <v>116</v>
      </c>
      <c r="AF18" s="71" t="s">
        <v>116</v>
      </c>
      <c r="AG18" s="71" t="s">
        <v>116</v>
      </c>
      <c r="AH18" s="71" t="s">
        <v>116</v>
      </c>
      <c r="AI18" s="71" t="s">
        <v>116</v>
      </c>
      <c r="AJ18" s="71" t="s">
        <v>116</v>
      </c>
      <c r="AK18" s="71"/>
      <c r="AL18" s="71" t="s">
        <v>116</v>
      </c>
      <c r="AM18" s="71" t="s">
        <v>116</v>
      </c>
      <c r="AN18" s="71" t="s">
        <v>116</v>
      </c>
      <c r="AO18" s="71" t="s">
        <v>116</v>
      </c>
      <c r="AP18" s="72">
        <v>2.5</v>
      </c>
      <c r="AQ18" s="132" t="s">
        <v>116</v>
      </c>
      <c r="AR18" s="70" t="s">
        <v>116</v>
      </c>
      <c r="AS18" s="71" t="s">
        <v>116</v>
      </c>
      <c r="AT18" s="71" t="s">
        <v>116</v>
      </c>
      <c r="AU18" s="71" t="s">
        <v>116</v>
      </c>
      <c r="AV18" s="71" t="s">
        <v>116</v>
      </c>
      <c r="AW18" s="71" t="s">
        <v>116</v>
      </c>
      <c r="AX18" s="71" t="s">
        <v>116</v>
      </c>
      <c r="AY18" s="71" t="s">
        <v>116</v>
      </c>
    </row>
    <row r="19" spans="1:51" ht="16" x14ac:dyDescent="0.2">
      <c r="A19" s="126" t="s">
        <v>25</v>
      </c>
      <c r="B19" s="86" t="s">
        <v>35</v>
      </c>
      <c r="C19" s="65">
        <v>73.7</v>
      </c>
      <c r="D19" s="65">
        <v>154.6</v>
      </c>
      <c r="E19" s="65">
        <v>376</v>
      </c>
      <c r="F19" s="65">
        <v>8.34</v>
      </c>
      <c r="G19" s="65">
        <v>8.89</v>
      </c>
      <c r="H19" s="65">
        <v>-281</v>
      </c>
      <c r="I19" s="87" t="s">
        <v>623</v>
      </c>
      <c r="J19" s="20" t="s">
        <v>733</v>
      </c>
      <c r="K19" s="70">
        <v>1.85217652109151</v>
      </c>
      <c r="L19" s="71" t="s">
        <v>615</v>
      </c>
      <c r="M19" s="71">
        <v>2.57506407464412</v>
      </c>
      <c r="N19" s="71">
        <v>2.61327022810427E-2</v>
      </c>
      <c r="O19" s="71" t="s">
        <v>615</v>
      </c>
      <c r="P19" s="71">
        <v>113.32573246357801</v>
      </c>
      <c r="Q19" s="71">
        <v>41.362684836702996</v>
      </c>
      <c r="R19" s="70">
        <v>5.0273203984223101E-2</v>
      </c>
      <c r="S19" s="71">
        <v>2.50540509243912E-2</v>
      </c>
      <c r="T19" s="71">
        <v>4.2086796507919501E-2</v>
      </c>
      <c r="U19" s="71">
        <v>3.1292546463976599E-3</v>
      </c>
      <c r="V19" s="71">
        <v>6.5889290874400399E-4</v>
      </c>
      <c r="W19" s="71">
        <v>2.5121663647625798E-5</v>
      </c>
      <c r="X19" s="71">
        <v>1.25236695587777E-6</v>
      </c>
      <c r="Y19" s="70">
        <v>7.9756448109958196E-7</v>
      </c>
      <c r="Z19" s="71">
        <v>1.63269019349547E-6</v>
      </c>
      <c r="AA19" s="71">
        <v>1.34683542642305E-7</v>
      </c>
      <c r="AB19" s="71">
        <v>5.5262797868017197E-7</v>
      </c>
      <c r="AC19" s="71" t="s">
        <v>736</v>
      </c>
      <c r="AD19" s="71" t="s">
        <v>736</v>
      </c>
      <c r="AE19" s="71" t="s">
        <v>736</v>
      </c>
      <c r="AF19" s="71">
        <v>2.4400183273598401E-8</v>
      </c>
      <c r="AG19" s="71">
        <v>1.31336329294967E-7</v>
      </c>
      <c r="AH19" s="71">
        <v>9.6269250013879505E-7</v>
      </c>
      <c r="AI19" s="71">
        <v>3.1447797276533397E-8</v>
      </c>
      <c r="AJ19" s="71" t="s">
        <v>736</v>
      </c>
      <c r="AK19" s="71" t="s">
        <v>734</v>
      </c>
      <c r="AL19" s="71">
        <v>5.3889042185348597E-8</v>
      </c>
      <c r="AM19" s="71">
        <v>6.4569471533474097E-9</v>
      </c>
      <c r="AN19" s="71">
        <f>SUM(Y19:AG19,AI19:AJ19,AL19:AM19)</f>
        <v>3.3650964951013232E-6</v>
      </c>
      <c r="AO19" s="71">
        <f>SUM(Y19:AM19)</f>
        <v>4.3277889952401189E-6</v>
      </c>
      <c r="AP19" s="72">
        <v>2.7</v>
      </c>
      <c r="AQ19" s="23">
        <v>2.5002467133079298</v>
      </c>
      <c r="AR19" s="72" t="s">
        <v>616</v>
      </c>
      <c r="AS19" s="20" t="s">
        <v>616</v>
      </c>
      <c r="AT19" s="21">
        <v>9.6531124624309008</v>
      </c>
      <c r="AU19" s="21">
        <v>0.92522239323516298</v>
      </c>
      <c r="AV19" s="21">
        <v>19.5462954900676</v>
      </c>
      <c r="AW19" s="21">
        <v>0.24722332110772499</v>
      </c>
      <c r="AX19" s="21">
        <v>49.4523035593147</v>
      </c>
      <c r="AY19" s="21">
        <v>0.33251154134075001</v>
      </c>
    </row>
    <row r="20" spans="1:51" ht="16" x14ac:dyDescent="0.2">
      <c r="A20" s="126" t="s">
        <v>26</v>
      </c>
      <c r="B20" s="86" t="s">
        <v>36</v>
      </c>
      <c r="C20" s="65">
        <v>67</v>
      </c>
      <c r="D20" s="65">
        <v>578</v>
      </c>
      <c r="F20" s="65">
        <v>8.74</v>
      </c>
      <c r="H20" s="65" t="s">
        <v>39</v>
      </c>
      <c r="I20" s="87" t="s">
        <v>624</v>
      </c>
      <c r="J20" s="87" t="s">
        <v>735</v>
      </c>
      <c r="K20" s="70">
        <v>4.0559638039634196</v>
      </c>
      <c r="L20" s="71">
        <v>0.12525571431693899</v>
      </c>
      <c r="M20" s="71">
        <v>5.8485331895389399</v>
      </c>
      <c r="N20" s="71">
        <v>0.25688482439070998</v>
      </c>
      <c r="O20" s="71">
        <v>2.1019702742185401E-2</v>
      </c>
      <c r="P20" s="71">
        <v>136.94837783465701</v>
      </c>
      <c r="Q20" s="71">
        <v>31.803534013727401</v>
      </c>
      <c r="R20" s="70">
        <v>3.8010815319097099E-2</v>
      </c>
      <c r="S20" s="71">
        <v>3.6067474735714998E-2</v>
      </c>
      <c r="T20" s="71">
        <v>0.1094903864275</v>
      </c>
      <c r="U20" s="71">
        <v>5.6037446004358598E-3</v>
      </c>
      <c r="V20" s="71">
        <v>1.3066218878127899E-2</v>
      </c>
      <c r="W20" s="71">
        <v>8.5493152266814495E-4</v>
      </c>
      <c r="X20" s="71">
        <v>1.16479041156859E-5</v>
      </c>
      <c r="Y20" s="70" t="s">
        <v>116</v>
      </c>
      <c r="Z20" s="71" t="s">
        <v>116</v>
      </c>
      <c r="AA20" s="71" t="s">
        <v>116</v>
      </c>
      <c r="AB20" s="71" t="s">
        <v>116</v>
      </c>
      <c r="AC20" s="71" t="s">
        <v>116</v>
      </c>
      <c r="AD20" s="71" t="s">
        <v>116</v>
      </c>
      <c r="AE20" s="71" t="s">
        <v>116</v>
      </c>
      <c r="AF20" s="71" t="s">
        <v>116</v>
      </c>
      <c r="AG20" s="71" t="s">
        <v>116</v>
      </c>
      <c r="AH20" s="71" t="s">
        <v>116</v>
      </c>
      <c r="AI20" s="71" t="s">
        <v>116</v>
      </c>
      <c r="AJ20" s="71" t="s">
        <v>116</v>
      </c>
      <c r="AK20" s="71"/>
      <c r="AL20" s="71" t="s">
        <v>116</v>
      </c>
      <c r="AM20" s="71" t="s">
        <v>116</v>
      </c>
      <c r="AN20" s="71" t="s">
        <v>116</v>
      </c>
      <c r="AO20" s="71" t="s">
        <v>116</v>
      </c>
      <c r="AP20" s="72">
        <v>1.8</v>
      </c>
      <c r="AQ20" s="132" t="s">
        <v>116</v>
      </c>
      <c r="AR20" s="70" t="s">
        <v>116</v>
      </c>
      <c r="AS20" s="71" t="s">
        <v>116</v>
      </c>
      <c r="AT20" s="71" t="s">
        <v>116</v>
      </c>
      <c r="AU20" s="71" t="s">
        <v>116</v>
      </c>
      <c r="AV20" s="71" t="s">
        <v>116</v>
      </c>
      <c r="AW20" s="71" t="s">
        <v>116</v>
      </c>
      <c r="AX20" s="71" t="s">
        <v>116</v>
      </c>
      <c r="AY20" s="71" t="s">
        <v>116</v>
      </c>
    </row>
    <row r="21" spans="1:51" ht="16" x14ac:dyDescent="0.2">
      <c r="A21" s="126" t="s">
        <v>27</v>
      </c>
      <c r="B21" s="86" t="s">
        <v>37</v>
      </c>
      <c r="C21" s="65">
        <v>59.1</v>
      </c>
      <c r="D21" s="65">
        <v>589</v>
      </c>
      <c r="F21" s="65">
        <v>8.61</v>
      </c>
      <c r="H21" s="65" t="s">
        <v>40</v>
      </c>
      <c r="I21" s="87" t="s">
        <v>78</v>
      </c>
      <c r="J21" s="87" t="s">
        <v>735</v>
      </c>
      <c r="K21" s="70">
        <v>5.0842106266669802</v>
      </c>
      <c r="L21" s="71" t="s">
        <v>615</v>
      </c>
      <c r="M21" s="71">
        <v>2.61397637472087</v>
      </c>
      <c r="N21" s="71">
        <v>4.7762145762691603E-2</v>
      </c>
      <c r="O21" s="71" t="s">
        <v>615</v>
      </c>
      <c r="P21" s="71">
        <v>128.774610469626</v>
      </c>
      <c r="Q21" s="71">
        <v>30.1767611564362</v>
      </c>
      <c r="R21" s="70">
        <v>5.07043085774656E-2</v>
      </c>
      <c r="S21" s="71">
        <v>2.8083256953103802E-2</v>
      </c>
      <c r="T21" s="71">
        <v>0.21933640002146201</v>
      </c>
      <c r="U21" s="71">
        <v>6.4916162784972899E-3</v>
      </c>
      <c r="V21" s="71">
        <v>1.6627340171648699E-3</v>
      </c>
      <c r="W21" s="71">
        <v>3.4233369568664599E-4</v>
      </c>
      <c r="X21" s="71">
        <v>4.7206090980165501E-6</v>
      </c>
      <c r="Y21" s="70" t="s">
        <v>116</v>
      </c>
      <c r="Z21" s="71" t="s">
        <v>116</v>
      </c>
      <c r="AA21" s="71" t="s">
        <v>116</v>
      </c>
      <c r="AB21" s="71" t="s">
        <v>116</v>
      </c>
      <c r="AC21" s="71" t="s">
        <v>116</v>
      </c>
      <c r="AD21" s="71" t="s">
        <v>116</v>
      </c>
      <c r="AE21" s="71" t="s">
        <v>116</v>
      </c>
      <c r="AF21" s="71" t="s">
        <v>116</v>
      </c>
      <c r="AG21" s="71" t="s">
        <v>116</v>
      </c>
      <c r="AH21" s="71" t="s">
        <v>116</v>
      </c>
      <c r="AI21" s="71" t="s">
        <v>116</v>
      </c>
      <c r="AJ21" s="71" t="s">
        <v>116</v>
      </c>
      <c r="AK21" s="71"/>
      <c r="AL21" s="71" t="s">
        <v>116</v>
      </c>
      <c r="AM21" s="71" t="s">
        <v>116</v>
      </c>
      <c r="AN21" s="71" t="s">
        <v>116</v>
      </c>
      <c r="AO21" s="71" t="s">
        <v>116</v>
      </c>
      <c r="AP21" s="72">
        <v>1.9</v>
      </c>
      <c r="AQ21" s="132" t="s">
        <v>116</v>
      </c>
      <c r="AR21" s="70" t="s">
        <v>116</v>
      </c>
      <c r="AS21" s="71" t="s">
        <v>116</v>
      </c>
      <c r="AT21" s="71" t="s">
        <v>116</v>
      </c>
      <c r="AU21" s="71" t="s">
        <v>116</v>
      </c>
      <c r="AV21" s="71" t="s">
        <v>116</v>
      </c>
      <c r="AW21" s="71" t="s">
        <v>116</v>
      </c>
      <c r="AX21" s="71" t="s">
        <v>116</v>
      </c>
      <c r="AY21" s="71" t="s">
        <v>116</v>
      </c>
    </row>
    <row r="22" spans="1:51" ht="16" x14ac:dyDescent="0.2">
      <c r="A22" s="126" t="s">
        <v>28</v>
      </c>
      <c r="B22" s="86" t="s">
        <v>38</v>
      </c>
      <c r="C22" s="65">
        <v>58.3</v>
      </c>
      <c r="D22" s="65">
        <v>262</v>
      </c>
      <c r="E22" s="65">
        <v>522</v>
      </c>
      <c r="F22" s="65">
        <v>8.6999999999999993</v>
      </c>
      <c r="G22" s="65">
        <v>8.35</v>
      </c>
      <c r="H22" s="65">
        <v>-329</v>
      </c>
      <c r="I22" s="87" t="s">
        <v>79</v>
      </c>
      <c r="J22" s="20" t="s">
        <v>733</v>
      </c>
      <c r="K22" s="70">
        <v>5.7861131512907296</v>
      </c>
      <c r="L22" s="71" t="s">
        <v>615</v>
      </c>
      <c r="M22" s="71">
        <v>3.2604181521080999</v>
      </c>
      <c r="N22" s="71">
        <v>5.4960393721020899E-2</v>
      </c>
      <c r="O22" s="71" t="s">
        <v>615</v>
      </c>
      <c r="P22" s="71">
        <v>137.581697279059</v>
      </c>
      <c r="Q22" s="71">
        <v>35.699661692016797</v>
      </c>
      <c r="R22" s="70">
        <v>5.3011542975667403E-2</v>
      </c>
      <c r="S22" s="71">
        <v>3.3547597836073903E-2</v>
      </c>
      <c r="T22" s="71">
        <v>0.29243238984436298</v>
      </c>
      <c r="U22" s="71">
        <v>5.8851450718624401E-3</v>
      </c>
      <c r="V22" s="71">
        <v>2.7476017683913498E-3</v>
      </c>
      <c r="W22" s="71">
        <v>1.82938718282372E-5</v>
      </c>
      <c r="X22" s="71">
        <v>5.3939588629924503E-6</v>
      </c>
      <c r="Y22" s="70">
        <v>3.7440663475762097E-5</v>
      </c>
      <c r="Z22" s="71">
        <v>8.3682604249400505E-5</v>
      </c>
      <c r="AA22" s="71">
        <v>8.9588800560090492E-6</v>
      </c>
      <c r="AB22" s="71">
        <v>3.3777557917353903E-5</v>
      </c>
      <c r="AC22" s="71">
        <v>5.9107601231767297E-6</v>
      </c>
      <c r="AD22" s="71">
        <v>1.4827681942784501E-6</v>
      </c>
      <c r="AE22" s="71">
        <v>4.9185461346831103E-6</v>
      </c>
      <c r="AF22" s="71">
        <v>6.1905564853892501E-7</v>
      </c>
      <c r="AG22" s="71">
        <v>3.2810660223019601E-6</v>
      </c>
      <c r="AH22" s="71">
        <v>1.9336502332577701E-5</v>
      </c>
      <c r="AI22" s="71">
        <v>6.2022270741009005E-7</v>
      </c>
      <c r="AJ22" s="71">
        <v>1.8629619116516301E-6</v>
      </c>
      <c r="AK22" s="71" t="s">
        <v>734</v>
      </c>
      <c r="AL22" s="71">
        <v>1.5048874192574201E-6</v>
      </c>
      <c r="AM22" s="71">
        <v>2.2664375737786899E-7</v>
      </c>
      <c r="AN22" s="71">
        <f>SUM(Y22:AG22,AI22:AJ22,AL22:AM22)</f>
        <v>1.8428661761720172E-4</v>
      </c>
      <c r="AO22" s="71">
        <f>SUM(Y22:AM22)</f>
        <v>2.0362311994977941E-4</v>
      </c>
      <c r="AP22" s="72">
        <v>4.5999999999999996</v>
      </c>
      <c r="AQ22" s="23">
        <v>1.52662538882681</v>
      </c>
      <c r="AR22" s="72" t="s">
        <v>625</v>
      </c>
      <c r="AS22" s="20" t="s">
        <v>625</v>
      </c>
      <c r="AT22" s="21">
        <v>16.1760249494899</v>
      </c>
      <c r="AU22" s="21">
        <v>1.9182068501478999</v>
      </c>
      <c r="AV22" s="21">
        <v>12.9550534514175</v>
      </c>
      <c r="AW22" s="21">
        <v>5.85329702808828E-2</v>
      </c>
      <c r="AX22" s="90">
        <v>152.21750221045099</v>
      </c>
      <c r="AY22" s="21">
        <v>1.50125978767505</v>
      </c>
    </row>
    <row r="23" spans="1:51" ht="16" x14ac:dyDescent="0.2">
      <c r="A23" s="126" t="s">
        <v>41</v>
      </c>
      <c r="B23" s="86" t="s">
        <v>626</v>
      </c>
      <c r="C23" s="65">
        <v>41.6</v>
      </c>
      <c r="D23" s="65">
        <v>875</v>
      </c>
      <c r="E23" s="65">
        <v>692</v>
      </c>
      <c r="F23" s="65">
        <v>8.1999999999999993</v>
      </c>
      <c r="G23" s="65">
        <v>8.8699999999999992</v>
      </c>
      <c r="H23" s="65">
        <v>-67.7</v>
      </c>
      <c r="I23" s="87" t="s">
        <v>627</v>
      </c>
      <c r="J23" s="20" t="s">
        <v>733</v>
      </c>
      <c r="K23" s="70">
        <v>1.78755278594724</v>
      </c>
      <c r="L23" s="71" t="s">
        <v>615</v>
      </c>
      <c r="M23" s="71">
        <v>2.1585255126063898</v>
      </c>
      <c r="N23" s="71">
        <v>5.2386852422115403E-2</v>
      </c>
      <c r="O23" s="71" t="s">
        <v>615</v>
      </c>
      <c r="P23" s="71">
        <v>207.52897412623301</v>
      </c>
      <c r="Q23" s="71">
        <v>27.202803242492301</v>
      </c>
      <c r="R23" s="70">
        <v>1.00008026201479E-2</v>
      </c>
      <c r="S23" s="71">
        <v>8.8770840176939196E-3</v>
      </c>
      <c r="T23" s="71">
        <v>0.28841549095346902</v>
      </c>
      <c r="U23" s="71">
        <v>3.1659717366777998E-4</v>
      </c>
      <c r="V23" s="71">
        <v>2.1390815779483301E-2</v>
      </c>
      <c r="W23" s="71">
        <v>1.2596162067506701E-5</v>
      </c>
      <c r="X23" s="71">
        <v>1.30200742318956E-6</v>
      </c>
      <c r="Y23" s="70">
        <v>1.6313395856215601E-6</v>
      </c>
      <c r="Z23" s="71">
        <v>3.32934175447541E-6</v>
      </c>
      <c r="AA23" s="71">
        <v>5.5193200170429805E-7</v>
      </c>
      <c r="AB23" s="71">
        <v>2.4810184838352002E-6</v>
      </c>
      <c r="AC23" s="71">
        <v>5.6450735572738505E-7</v>
      </c>
      <c r="AD23" s="71">
        <v>1.22839293191275E-7</v>
      </c>
      <c r="AE23" s="71">
        <v>6.5285182099627905E-7</v>
      </c>
      <c r="AF23" s="71">
        <v>1.06372753087174E-7</v>
      </c>
      <c r="AG23" s="71">
        <v>8.2629556545923198E-7</v>
      </c>
      <c r="AH23" s="71">
        <v>8.2702886039805208E-6</v>
      </c>
      <c r="AI23" s="71">
        <v>2.0047184100460201E-7</v>
      </c>
      <c r="AJ23" s="71">
        <v>6.00152300371575E-7</v>
      </c>
      <c r="AK23" s="71" t="s">
        <v>734</v>
      </c>
      <c r="AL23" s="71">
        <v>3.61564644498611E-7</v>
      </c>
      <c r="AM23" s="71">
        <v>5.5755843774152399E-8</v>
      </c>
      <c r="AN23" s="71">
        <f>SUM(Y23:AG23,AI23:AJ23,AL23:AM23)</f>
        <v>1.1484443243746754E-5</v>
      </c>
      <c r="AO23" s="71">
        <f>SUM(Y23:AM23)</f>
        <v>1.9754731847727274E-5</v>
      </c>
      <c r="AP23" s="72">
        <v>3.4</v>
      </c>
      <c r="AQ23" s="23">
        <v>3.1125005149436098</v>
      </c>
      <c r="AR23" s="72" t="s">
        <v>625</v>
      </c>
      <c r="AS23" s="20" t="s">
        <v>625</v>
      </c>
      <c r="AT23" s="21">
        <v>53.383572830902899</v>
      </c>
      <c r="AU23" s="21">
        <v>1.00722180345946</v>
      </c>
      <c r="AV23" s="23">
        <v>7.3471552013638197</v>
      </c>
      <c r="AW23" s="21">
        <v>3.5103741062188797E-2</v>
      </c>
      <c r="AX23" s="90">
        <v>153.64812936583701</v>
      </c>
      <c r="AY23" s="21">
        <v>1.5237187328763799</v>
      </c>
    </row>
    <row r="24" spans="1:51" ht="16" x14ac:dyDescent="0.2">
      <c r="A24" s="126" t="s">
        <v>43</v>
      </c>
      <c r="B24" s="86" t="s">
        <v>42</v>
      </c>
      <c r="C24" s="65">
        <v>36.799999999999997</v>
      </c>
      <c r="D24" s="65">
        <v>598</v>
      </c>
      <c r="F24" s="65">
        <v>8.6199999999999992</v>
      </c>
      <c r="H24" s="65">
        <v>-100.7</v>
      </c>
      <c r="I24" s="87" t="s">
        <v>80</v>
      </c>
      <c r="J24" s="87" t="s">
        <v>735</v>
      </c>
      <c r="K24" s="70">
        <v>0.79223319407113701</v>
      </c>
      <c r="L24" s="71" t="s">
        <v>615</v>
      </c>
      <c r="M24" s="71">
        <v>1.40820819405185</v>
      </c>
      <c r="N24" s="71">
        <v>1.3474000543769901E-2</v>
      </c>
      <c r="O24" s="71" t="s">
        <v>615</v>
      </c>
      <c r="P24" s="71">
        <v>141.05274549976801</v>
      </c>
      <c r="Q24" s="71">
        <v>20.0035312271749</v>
      </c>
      <c r="R24" s="70">
        <v>8.5077759536341703E-3</v>
      </c>
      <c r="S24" s="71">
        <v>4.1115656132774603E-3</v>
      </c>
      <c r="T24" s="71">
        <v>3.2562414173889297E-2</v>
      </c>
      <c r="U24" s="71">
        <v>1.21115977658535E-4</v>
      </c>
      <c r="V24" s="71">
        <v>3.1508189527279899E-3</v>
      </c>
      <c r="W24" s="71">
        <v>1.6319101545984901E-4</v>
      </c>
      <c r="X24" s="71">
        <v>3.0400171794349801E-6</v>
      </c>
      <c r="Y24" s="70" t="s">
        <v>116</v>
      </c>
      <c r="Z24" s="71" t="s">
        <v>116</v>
      </c>
      <c r="AA24" s="71" t="s">
        <v>116</v>
      </c>
      <c r="AB24" s="71" t="s">
        <v>116</v>
      </c>
      <c r="AC24" s="71" t="s">
        <v>116</v>
      </c>
      <c r="AD24" s="71" t="s">
        <v>116</v>
      </c>
      <c r="AE24" s="71" t="s">
        <v>116</v>
      </c>
      <c r="AF24" s="71" t="s">
        <v>116</v>
      </c>
      <c r="AG24" s="71" t="s">
        <v>116</v>
      </c>
      <c r="AH24" s="71" t="s">
        <v>116</v>
      </c>
      <c r="AI24" s="71" t="s">
        <v>116</v>
      </c>
      <c r="AJ24" s="71" t="s">
        <v>116</v>
      </c>
      <c r="AK24" s="71"/>
      <c r="AL24" s="71" t="s">
        <v>116</v>
      </c>
      <c r="AM24" s="71" t="s">
        <v>116</v>
      </c>
      <c r="AN24" s="71" t="s">
        <v>116</v>
      </c>
      <c r="AO24" s="71" t="s">
        <v>116</v>
      </c>
      <c r="AP24" s="72">
        <v>4.0999999999999996</v>
      </c>
      <c r="AQ24" s="132" t="s">
        <v>116</v>
      </c>
      <c r="AR24" s="70" t="s">
        <v>116</v>
      </c>
      <c r="AS24" s="71" t="s">
        <v>116</v>
      </c>
      <c r="AT24" s="71" t="s">
        <v>116</v>
      </c>
      <c r="AU24" s="71" t="s">
        <v>116</v>
      </c>
      <c r="AV24" s="71" t="s">
        <v>116</v>
      </c>
      <c r="AW24" s="71" t="s">
        <v>116</v>
      </c>
      <c r="AX24" s="71" t="s">
        <v>116</v>
      </c>
      <c r="AY24" s="71" t="s">
        <v>116</v>
      </c>
    </row>
    <row r="25" spans="1:51" ht="16" x14ac:dyDescent="0.2">
      <c r="A25" s="126" t="s">
        <v>45</v>
      </c>
      <c r="B25" s="86" t="s">
        <v>44</v>
      </c>
      <c r="C25" s="65">
        <v>40.6</v>
      </c>
      <c r="D25" s="65">
        <v>560</v>
      </c>
      <c r="F25" s="65">
        <v>7.8</v>
      </c>
      <c r="H25" s="65">
        <v>-75.400000000000006</v>
      </c>
      <c r="I25" s="87" t="s">
        <v>94</v>
      </c>
      <c r="J25" s="87" t="s">
        <v>735</v>
      </c>
      <c r="K25" s="72">
        <v>38.4792531820394</v>
      </c>
      <c r="L25" s="71">
        <v>5.8418527083146897E-2</v>
      </c>
      <c r="M25" s="71">
        <v>66.549525978735403</v>
      </c>
      <c r="N25" s="71">
        <v>8.6909315943849297</v>
      </c>
      <c r="O25" s="71">
        <v>0.12967670772585799</v>
      </c>
      <c r="P25" s="71">
        <v>129.13693741639801</v>
      </c>
      <c r="Q25" s="71">
        <v>34.757095829187897</v>
      </c>
      <c r="R25" s="70">
        <v>5.5351513078539902E-2</v>
      </c>
      <c r="S25" s="71">
        <v>3.2099747904208498E-2</v>
      </c>
      <c r="T25" s="71">
        <v>1.18984532573992</v>
      </c>
      <c r="U25" s="71">
        <v>1.2527735902086101E-3</v>
      </c>
      <c r="V25" s="71">
        <v>5.5542821644402697E-2</v>
      </c>
      <c r="W25" s="71">
        <v>5.5507054708082201E-4</v>
      </c>
      <c r="X25" s="71">
        <v>6.3795116612547806E-5</v>
      </c>
      <c r="Y25" s="70" t="s">
        <v>116</v>
      </c>
      <c r="Z25" s="71" t="s">
        <v>116</v>
      </c>
      <c r="AA25" s="71" t="s">
        <v>116</v>
      </c>
      <c r="AB25" s="71" t="s">
        <v>116</v>
      </c>
      <c r="AC25" s="71" t="s">
        <v>116</v>
      </c>
      <c r="AD25" s="71" t="s">
        <v>116</v>
      </c>
      <c r="AE25" s="71" t="s">
        <v>116</v>
      </c>
      <c r="AF25" s="71" t="s">
        <v>116</v>
      </c>
      <c r="AG25" s="71" t="s">
        <v>116</v>
      </c>
      <c r="AH25" s="71" t="s">
        <v>116</v>
      </c>
      <c r="AI25" s="71" t="s">
        <v>116</v>
      </c>
      <c r="AJ25" s="71" t="s">
        <v>116</v>
      </c>
      <c r="AK25" s="71"/>
      <c r="AL25" s="71" t="s">
        <v>116</v>
      </c>
      <c r="AM25" s="71" t="s">
        <v>116</v>
      </c>
      <c r="AN25" s="71" t="s">
        <v>116</v>
      </c>
      <c r="AO25" s="71" t="s">
        <v>116</v>
      </c>
      <c r="AP25" s="72">
        <v>4.0999999999999996</v>
      </c>
      <c r="AQ25" s="132" t="s">
        <v>116</v>
      </c>
      <c r="AR25" s="70" t="s">
        <v>116</v>
      </c>
      <c r="AS25" s="71" t="s">
        <v>116</v>
      </c>
      <c r="AT25" s="71" t="s">
        <v>116</v>
      </c>
      <c r="AU25" s="71" t="s">
        <v>116</v>
      </c>
      <c r="AV25" s="71" t="s">
        <v>116</v>
      </c>
      <c r="AW25" s="71" t="s">
        <v>116</v>
      </c>
      <c r="AX25" s="71" t="s">
        <v>116</v>
      </c>
      <c r="AY25" s="71" t="s">
        <v>116</v>
      </c>
    </row>
    <row r="26" spans="1:51" ht="16" x14ac:dyDescent="0.2">
      <c r="A26" s="126" t="s">
        <v>47</v>
      </c>
      <c r="B26" s="86" t="s">
        <v>46</v>
      </c>
      <c r="C26" s="65">
        <v>35.1</v>
      </c>
      <c r="D26" s="65" t="s">
        <v>628</v>
      </c>
      <c r="E26" s="65">
        <v>218</v>
      </c>
      <c r="F26" s="65">
        <v>7.25</v>
      </c>
      <c r="G26" s="65">
        <v>8.0399999999999991</v>
      </c>
      <c r="H26" s="65">
        <v>-91.5</v>
      </c>
      <c r="I26" s="20" t="s">
        <v>629</v>
      </c>
      <c r="J26" s="20" t="s">
        <v>733</v>
      </c>
      <c r="K26" s="72">
        <v>9.7324944084897105</v>
      </c>
      <c r="L26" s="71" t="s">
        <v>615</v>
      </c>
      <c r="M26" s="71">
        <v>1.68985831740459</v>
      </c>
      <c r="N26" s="71">
        <v>1.3564268233508401</v>
      </c>
      <c r="O26" s="71" t="s">
        <v>615</v>
      </c>
      <c r="P26" s="71">
        <v>37.912368749242397</v>
      </c>
      <c r="Q26" s="71">
        <v>22.415582513213799</v>
      </c>
      <c r="R26" s="70">
        <v>8.1842236914590402E-3</v>
      </c>
      <c r="S26" s="71">
        <v>2.3469791308357402E-3</v>
      </c>
      <c r="T26" s="71">
        <v>7.48645928967792E-2</v>
      </c>
      <c r="U26" s="71">
        <v>1.64056998860069E-5</v>
      </c>
      <c r="V26" s="71">
        <v>4.6890650113441601E-3</v>
      </c>
      <c r="W26" s="71">
        <v>1.15164009169203E-5</v>
      </c>
      <c r="X26" s="71">
        <v>9.8838235229087593E-6</v>
      </c>
      <c r="Y26" s="70">
        <v>4.7412019401921404E-6</v>
      </c>
      <c r="Z26" s="71">
        <v>1.13709304784422E-5</v>
      </c>
      <c r="AA26" s="71">
        <v>1.1929769880126699E-6</v>
      </c>
      <c r="AB26" s="71">
        <v>4.9222170556525701E-6</v>
      </c>
      <c r="AC26" s="71">
        <v>9.2021756523061496E-7</v>
      </c>
      <c r="AD26" s="71">
        <v>1.89969347354992E-7</v>
      </c>
      <c r="AE26" s="71">
        <v>8.9548547081342296E-7</v>
      </c>
      <c r="AF26" s="71">
        <v>1.3062889802768101E-7</v>
      </c>
      <c r="AG26" s="71">
        <v>7.4062110111804298E-7</v>
      </c>
      <c r="AH26" s="71">
        <v>5.6269597188487502E-6</v>
      </c>
      <c r="AI26" s="71">
        <v>1.5451184679693201E-7</v>
      </c>
      <c r="AJ26" s="71">
        <v>5.15997418341231E-7</v>
      </c>
      <c r="AK26" s="71" t="s">
        <v>734</v>
      </c>
      <c r="AL26" s="71">
        <v>4.6182789461654298E-7</v>
      </c>
      <c r="AM26" s="71">
        <v>7.3295658678707304E-8</v>
      </c>
      <c r="AN26" s="71">
        <f>SUM(Y26:AG26,AI26:AJ26,AL26:AM26)</f>
        <v>2.6309881663277743E-5</v>
      </c>
      <c r="AO26" s="71">
        <f>SUM(Y26:AM26)</f>
        <v>3.1936841382126494E-5</v>
      </c>
      <c r="AP26" s="72">
        <v>1.9</v>
      </c>
      <c r="AQ26" s="23">
        <v>1.66285426331399</v>
      </c>
      <c r="AR26" s="72" t="s">
        <v>616</v>
      </c>
      <c r="AS26" s="20" t="s">
        <v>616</v>
      </c>
      <c r="AT26" s="90">
        <v>9.08509692077841</v>
      </c>
      <c r="AU26" s="21">
        <v>0.938456468581363</v>
      </c>
      <c r="AV26" s="23">
        <v>2.51542662455706</v>
      </c>
      <c r="AW26" s="21">
        <v>3.7159996709913698E-2</v>
      </c>
      <c r="AX26" s="23">
        <v>4.8062846077925698</v>
      </c>
      <c r="AY26" s="21">
        <v>0.36471899554077097</v>
      </c>
    </row>
    <row r="27" spans="1:51" ht="16" x14ac:dyDescent="0.2">
      <c r="A27" s="126" t="s">
        <v>49</v>
      </c>
      <c r="B27" s="86" t="s">
        <v>48</v>
      </c>
      <c r="C27" s="65">
        <v>54</v>
      </c>
      <c r="D27" s="65">
        <v>1680</v>
      </c>
      <c r="F27" s="65">
        <v>7.72</v>
      </c>
      <c r="H27" s="65">
        <v>-151</v>
      </c>
      <c r="I27" s="87" t="s">
        <v>630</v>
      </c>
      <c r="J27" s="87" t="s">
        <v>735</v>
      </c>
      <c r="K27" s="70">
        <v>12.004382058040401</v>
      </c>
      <c r="L27" s="71">
        <v>6.6415976626004E-2</v>
      </c>
      <c r="M27" s="71">
        <v>11.501671405404</v>
      </c>
      <c r="N27" s="71">
        <v>3.5312440141291699</v>
      </c>
      <c r="O27" s="71">
        <v>3.2362674007613598E-2</v>
      </c>
      <c r="P27" s="71">
        <v>352.82926551974401</v>
      </c>
      <c r="Q27" s="71">
        <v>44.366288972430503</v>
      </c>
      <c r="R27" s="70">
        <v>0.40743863121104801</v>
      </c>
      <c r="S27" s="71">
        <v>7.1372583664388103E-2</v>
      </c>
      <c r="T27" s="71">
        <v>0.16873014658241001</v>
      </c>
      <c r="U27" s="71">
        <v>1.8047073981077199E-2</v>
      </c>
      <c r="V27" s="71">
        <v>6.6920647499305694E-2</v>
      </c>
      <c r="W27" s="71">
        <v>1.68979554129413E-3</v>
      </c>
      <c r="X27" s="71">
        <v>2.51246078575839E-5</v>
      </c>
      <c r="Y27" s="70" t="s">
        <v>116</v>
      </c>
      <c r="Z27" s="71" t="s">
        <v>116</v>
      </c>
      <c r="AA27" s="71" t="s">
        <v>116</v>
      </c>
      <c r="AB27" s="71" t="s">
        <v>116</v>
      </c>
      <c r="AC27" s="71" t="s">
        <v>116</v>
      </c>
      <c r="AD27" s="71" t="s">
        <v>116</v>
      </c>
      <c r="AE27" s="71" t="s">
        <v>116</v>
      </c>
      <c r="AF27" s="71" t="s">
        <v>116</v>
      </c>
      <c r="AG27" s="71" t="s">
        <v>116</v>
      </c>
      <c r="AH27" s="71" t="s">
        <v>116</v>
      </c>
      <c r="AI27" s="71" t="s">
        <v>116</v>
      </c>
      <c r="AJ27" s="71" t="s">
        <v>116</v>
      </c>
      <c r="AK27" s="71"/>
      <c r="AL27" s="71" t="s">
        <v>116</v>
      </c>
      <c r="AM27" s="71" t="s">
        <v>116</v>
      </c>
      <c r="AN27" s="71" t="s">
        <v>116</v>
      </c>
      <c r="AO27" s="71" t="s">
        <v>116</v>
      </c>
      <c r="AP27" s="72">
        <v>1.4</v>
      </c>
      <c r="AQ27" s="132" t="s">
        <v>116</v>
      </c>
      <c r="AR27" s="70" t="s">
        <v>116</v>
      </c>
      <c r="AS27" s="71" t="s">
        <v>116</v>
      </c>
      <c r="AT27" s="71" t="s">
        <v>116</v>
      </c>
      <c r="AU27" s="71" t="s">
        <v>116</v>
      </c>
      <c r="AV27" s="71" t="s">
        <v>116</v>
      </c>
      <c r="AW27" s="71" t="s">
        <v>116</v>
      </c>
      <c r="AX27" s="71" t="s">
        <v>116</v>
      </c>
      <c r="AY27" s="71" t="s">
        <v>116</v>
      </c>
    </row>
    <row r="28" spans="1:51" ht="16" x14ac:dyDescent="0.2">
      <c r="A28" s="126" t="s">
        <v>50</v>
      </c>
      <c r="B28" s="86" t="s">
        <v>83</v>
      </c>
      <c r="C28" s="65">
        <v>46</v>
      </c>
      <c r="D28" s="65">
        <v>1244</v>
      </c>
      <c r="F28" s="65">
        <v>8.36</v>
      </c>
      <c r="H28" s="65">
        <v>-85.7</v>
      </c>
      <c r="I28" s="87" t="s">
        <v>91</v>
      </c>
      <c r="J28" s="87" t="s">
        <v>735</v>
      </c>
      <c r="K28" s="70">
        <v>19.4035283976208</v>
      </c>
      <c r="L28" s="71" t="s">
        <v>615</v>
      </c>
      <c r="M28" s="71">
        <v>15.366630417923201</v>
      </c>
      <c r="N28" s="71">
        <v>8.7820241512678905</v>
      </c>
      <c r="O28" s="71">
        <v>0.12894915858683301</v>
      </c>
      <c r="P28" s="71">
        <v>242.64936459857799</v>
      </c>
      <c r="Q28" s="71">
        <v>51.927475605093598</v>
      </c>
      <c r="R28" s="70">
        <v>0.33091082404062799</v>
      </c>
      <c r="S28" s="71">
        <v>0.12679115042203301</v>
      </c>
      <c r="T28" s="71">
        <v>0.48117313331361899</v>
      </c>
      <c r="U28" s="71">
        <v>4.3431988808927999E-2</v>
      </c>
      <c r="V28" s="71">
        <v>9.8592720526238603E-2</v>
      </c>
      <c r="W28" s="71">
        <v>9.15565939749837E-4</v>
      </c>
      <c r="X28" s="71">
        <v>1.01546073900359E-4</v>
      </c>
      <c r="Y28" s="70" t="s">
        <v>116</v>
      </c>
      <c r="Z28" s="71" t="s">
        <v>116</v>
      </c>
      <c r="AA28" s="71" t="s">
        <v>116</v>
      </c>
      <c r="AB28" s="71" t="s">
        <v>116</v>
      </c>
      <c r="AC28" s="71" t="s">
        <v>116</v>
      </c>
      <c r="AD28" s="71" t="s">
        <v>116</v>
      </c>
      <c r="AE28" s="71" t="s">
        <v>116</v>
      </c>
      <c r="AF28" s="71" t="s">
        <v>116</v>
      </c>
      <c r="AG28" s="71" t="s">
        <v>116</v>
      </c>
      <c r="AH28" s="71" t="s">
        <v>116</v>
      </c>
      <c r="AI28" s="71" t="s">
        <v>116</v>
      </c>
      <c r="AJ28" s="71" t="s">
        <v>116</v>
      </c>
      <c r="AK28" s="71"/>
      <c r="AL28" s="71" t="s">
        <v>116</v>
      </c>
      <c r="AM28" s="71" t="s">
        <v>116</v>
      </c>
      <c r="AN28" s="71" t="s">
        <v>116</v>
      </c>
      <c r="AO28" s="71" t="s">
        <v>116</v>
      </c>
      <c r="AP28" s="72">
        <v>3.5</v>
      </c>
      <c r="AQ28" s="132" t="s">
        <v>116</v>
      </c>
      <c r="AR28" s="70" t="s">
        <v>116</v>
      </c>
      <c r="AS28" s="71" t="s">
        <v>116</v>
      </c>
      <c r="AT28" s="71" t="s">
        <v>116</v>
      </c>
      <c r="AU28" s="71" t="s">
        <v>116</v>
      </c>
      <c r="AV28" s="71" t="s">
        <v>116</v>
      </c>
      <c r="AW28" s="71" t="s">
        <v>116</v>
      </c>
      <c r="AX28" s="71" t="s">
        <v>116</v>
      </c>
      <c r="AY28" s="71" t="s">
        <v>116</v>
      </c>
    </row>
    <row r="29" spans="1:51" ht="16" x14ac:dyDescent="0.2">
      <c r="A29" s="126" t="s">
        <v>51</v>
      </c>
      <c r="B29" s="86" t="s">
        <v>631</v>
      </c>
      <c r="C29" s="65">
        <v>44.4</v>
      </c>
      <c r="D29" s="65">
        <v>1209</v>
      </c>
      <c r="F29" s="65">
        <v>9.09</v>
      </c>
      <c r="H29" s="65">
        <v>-139.1</v>
      </c>
      <c r="I29" s="87" t="s">
        <v>90</v>
      </c>
      <c r="J29" s="87" t="s">
        <v>735</v>
      </c>
      <c r="K29" s="70">
        <v>8.8838837302706999</v>
      </c>
      <c r="L29" s="71" t="s">
        <v>615</v>
      </c>
      <c r="M29" s="71">
        <v>7.2287983166038696</v>
      </c>
      <c r="N29" s="71">
        <v>0.178446819994103</v>
      </c>
      <c r="O29" s="71" t="s">
        <v>615</v>
      </c>
      <c r="P29" s="71">
        <v>228.93719143671501</v>
      </c>
      <c r="Q29" s="71">
        <v>46.841808557404498</v>
      </c>
      <c r="R29" s="70">
        <v>0.117881142954697</v>
      </c>
      <c r="S29" s="71">
        <v>4.2366474623055497E-2</v>
      </c>
      <c r="T29" s="71">
        <v>0.44695622719465999</v>
      </c>
      <c r="U29" s="71">
        <v>1.1651519156944399E-2</v>
      </c>
      <c r="V29" s="71">
        <v>2.6358508608703901E-3</v>
      </c>
      <c r="W29" s="71">
        <v>1.5242625961131E-3</v>
      </c>
      <c r="X29" s="71">
        <v>2.0019465482001901E-5</v>
      </c>
      <c r="Y29" s="70" t="s">
        <v>116</v>
      </c>
      <c r="Z29" s="71" t="s">
        <v>116</v>
      </c>
      <c r="AA29" s="71" t="s">
        <v>116</v>
      </c>
      <c r="AB29" s="71" t="s">
        <v>116</v>
      </c>
      <c r="AC29" s="71" t="s">
        <v>116</v>
      </c>
      <c r="AD29" s="71" t="s">
        <v>116</v>
      </c>
      <c r="AE29" s="71" t="s">
        <v>116</v>
      </c>
      <c r="AF29" s="71" t="s">
        <v>116</v>
      </c>
      <c r="AG29" s="71" t="s">
        <v>116</v>
      </c>
      <c r="AH29" s="71" t="s">
        <v>116</v>
      </c>
      <c r="AI29" s="71" t="s">
        <v>116</v>
      </c>
      <c r="AJ29" s="71" t="s">
        <v>116</v>
      </c>
      <c r="AK29" s="71"/>
      <c r="AL29" s="71" t="s">
        <v>116</v>
      </c>
      <c r="AM29" s="71" t="s">
        <v>116</v>
      </c>
      <c r="AN29" s="71" t="s">
        <v>116</v>
      </c>
      <c r="AO29" s="71" t="s">
        <v>116</v>
      </c>
      <c r="AP29" s="72">
        <v>1.7</v>
      </c>
      <c r="AQ29" s="132" t="s">
        <v>116</v>
      </c>
      <c r="AR29" s="70" t="s">
        <v>116</v>
      </c>
      <c r="AS29" s="71" t="s">
        <v>116</v>
      </c>
      <c r="AT29" s="71" t="s">
        <v>116</v>
      </c>
      <c r="AU29" s="71" t="s">
        <v>116</v>
      </c>
      <c r="AV29" s="71" t="s">
        <v>116</v>
      </c>
      <c r="AW29" s="71" t="s">
        <v>116</v>
      </c>
      <c r="AX29" s="71" t="s">
        <v>116</v>
      </c>
      <c r="AY29" s="71" t="s">
        <v>116</v>
      </c>
    </row>
    <row r="30" spans="1:51" ht="17" thickBot="1" x14ac:dyDescent="0.25">
      <c r="A30" s="128" t="s">
        <v>52</v>
      </c>
      <c r="B30" s="86" t="s">
        <v>86</v>
      </c>
      <c r="C30" s="65">
        <v>44</v>
      </c>
      <c r="D30" s="65">
        <v>1107</v>
      </c>
      <c r="F30" s="65">
        <v>7.75</v>
      </c>
      <c r="H30" s="65">
        <v>158.5</v>
      </c>
      <c r="I30" s="87" t="s">
        <v>87</v>
      </c>
      <c r="J30" s="87" t="s">
        <v>735</v>
      </c>
      <c r="K30" s="70">
        <v>20.4200730767373</v>
      </c>
      <c r="L30" s="71">
        <v>0.10040744725155901</v>
      </c>
      <c r="M30" s="71">
        <v>5.9547302410340199</v>
      </c>
      <c r="N30" s="71">
        <v>2.76421497081104</v>
      </c>
      <c r="O30" s="71">
        <v>2.44541485791957E-2</v>
      </c>
      <c r="P30" s="71">
        <v>226.949955213479</v>
      </c>
      <c r="Q30" s="71">
        <v>26.356398162629201</v>
      </c>
      <c r="R30" s="70">
        <v>0.135366727077608</v>
      </c>
      <c r="S30" s="71">
        <v>3.22650130886631E-2</v>
      </c>
      <c r="T30" s="71">
        <v>0.59754333162934103</v>
      </c>
      <c r="U30" s="71">
        <v>1.9009604200645999E-2</v>
      </c>
      <c r="V30" s="71">
        <v>2.44389418697692E-2</v>
      </c>
      <c r="W30" s="71">
        <v>1.8464829151307301E-3</v>
      </c>
      <c r="X30" s="71">
        <v>7.3879884260180098E-4</v>
      </c>
      <c r="Y30" s="70" t="s">
        <v>116</v>
      </c>
      <c r="Z30" s="71" t="s">
        <v>116</v>
      </c>
      <c r="AA30" s="71" t="s">
        <v>116</v>
      </c>
      <c r="AB30" s="71" t="s">
        <v>116</v>
      </c>
      <c r="AC30" s="71" t="s">
        <v>116</v>
      </c>
      <c r="AD30" s="71" t="s">
        <v>116</v>
      </c>
      <c r="AE30" s="71" t="s">
        <v>116</v>
      </c>
      <c r="AF30" s="71" t="s">
        <v>116</v>
      </c>
      <c r="AG30" s="71" t="s">
        <v>116</v>
      </c>
      <c r="AH30" s="71" t="s">
        <v>116</v>
      </c>
      <c r="AI30" s="71" t="s">
        <v>116</v>
      </c>
      <c r="AJ30" s="71" t="s">
        <v>116</v>
      </c>
      <c r="AK30" s="71"/>
      <c r="AL30" s="71" t="s">
        <v>116</v>
      </c>
      <c r="AM30" s="71" t="s">
        <v>116</v>
      </c>
      <c r="AN30" s="71" t="s">
        <v>116</v>
      </c>
      <c r="AO30" s="71" t="s">
        <v>116</v>
      </c>
      <c r="AP30" s="72">
        <v>2.2000000000000002</v>
      </c>
      <c r="AQ30" s="132" t="s">
        <v>116</v>
      </c>
      <c r="AR30" s="70" t="s">
        <v>116</v>
      </c>
      <c r="AS30" s="71" t="s">
        <v>116</v>
      </c>
      <c r="AT30" s="71" t="s">
        <v>116</v>
      </c>
      <c r="AU30" s="71" t="s">
        <v>116</v>
      </c>
      <c r="AV30" s="71" t="s">
        <v>116</v>
      </c>
      <c r="AW30" s="71" t="s">
        <v>116</v>
      </c>
      <c r="AX30" s="71" t="s">
        <v>116</v>
      </c>
      <c r="AY30" s="71" t="s">
        <v>116</v>
      </c>
    </row>
    <row r="31" spans="1:51" x14ac:dyDescent="0.2">
      <c r="AP31" s="72"/>
      <c r="AQ31" s="23"/>
    </row>
    <row r="32" spans="1:51" x14ac:dyDescent="0.2">
      <c r="A32" s="123" t="s">
        <v>633</v>
      </c>
      <c r="B32" s="22" t="s">
        <v>632</v>
      </c>
      <c r="K32" s="91">
        <v>9.1169789114904702</v>
      </c>
      <c r="L32" s="23">
        <v>8.6743393456803902E-2</v>
      </c>
      <c r="M32" s="23">
        <v>0.60581092473002296</v>
      </c>
      <c r="N32" s="23">
        <v>2.5305389752508498</v>
      </c>
      <c r="O32" s="71" t="s">
        <v>615</v>
      </c>
      <c r="P32" s="23">
        <v>2.7219511797140901</v>
      </c>
      <c r="Q32" s="23">
        <v>2.3418899855294999</v>
      </c>
      <c r="R32" s="70">
        <v>5.1442905939773299E-4</v>
      </c>
      <c r="S32" s="71">
        <v>1.4038410770914501E-3</v>
      </c>
      <c r="T32" s="71">
        <v>4.1110716076407698E-2</v>
      </c>
      <c r="U32" s="71">
        <v>4.6227212016117E-6</v>
      </c>
      <c r="V32" s="71">
        <v>1.41682334249823E-2</v>
      </c>
      <c r="W32" s="71">
        <v>1.6432870333637001E-4</v>
      </c>
      <c r="X32" s="71">
        <v>7.0567818146248398E-5</v>
      </c>
      <c r="Y32" s="70">
        <v>2.5230446281474097E-4</v>
      </c>
      <c r="Z32" s="71">
        <v>3.0882969382802498E-4</v>
      </c>
      <c r="AA32" s="71">
        <v>6.1057252183178997E-5</v>
      </c>
      <c r="AB32" s="71">
        <v>2.32858099739711E-4</v>
      </c>
      <c r="AC32" s="71">
        <v>3.99629254585563E-5</v>
      </c>
      <c r="AD32" s="71">
        <v>7.7166712642541905E-6</v>
      </c>
      <c r="AE32" s="71">
        <v>3.3877495612903298E-5</v>
      </c>
      <c r="AF32" s="71">
        <v>4.0786951470894296E-6</v>
      </c>
      <c r="AG32" s="71">
        <v>2.2692168767610298E-5</v>
      </c>
      <c r="AH32" s="71">
        <v>1.3197016746617401E-4</v>
      </c>
      <c r="AI32" s="71">
        <v>4.3284052388402597E-6</v>
      </c>
      <c r="AJ32" s="71">
        <v>1.2841006262069699E-5</v>
      </c>
      <c r="AK32" s="71">
        <v>1.7491598346165399E-6</v>
      </c>
      <c r="AL32" s="71">
        <v>1.1390196161887201E-5</v>
      </c>
      <c r="AM32" s="71">
        <v>1.85068105977852E-6</v>
      </c>
      <c r="AN32" s="23" t="s">
        <v>72</v>
      </c>
      <c r="AO32" s="71" t="s">
        <v>72</v>
      </c>
      <c r="AP32" s="156" t="s">
        <v>72</v>
      </c>
      <c r="AQ32" s="71" t="s">
        <v>72</v>
      </c>
      <c r="AR32" s="92">
        <v>1.0235452622138901</v>
      </c>
      <c r="AS32" s="93">
        <v>1.0235452622138901</v>
      </c>
      <c r="AT32" s="93">
        <v>38.852536229346903</v>
      </c>
      <c r="AU32" s="93">
        <v>38.852536229346903</v>
      </c>
      <c r="AV32" s="93">
        <v>1.9035917671087501</v>
      </c>
      <c r="AW32" s="93">
        <v>1.9035917671087501</v>
      </c>
      <c r="AX32" s="93">
        <v>53.325880485071103</v>
      </c>
      <c r="AY32" s="93">
        <v>53.325880485071103</v>
      </c>
    </row>
    <row r="33" spans="1:51" x14ac:dyDescent="0.2">
      <c r="A33" s="123" t="s">
        <v>634</v>
      </c>
      <c r="B33" s="22" t="s">
        <v>632</v>
      </c>
      <c r="K33" s="91">
        <v>8.5994631899300997E-2</v>
      </c>
      <c r="L33" s="23">
        <v>4.2294189003612599E-3</v>
      </c>
      <c r="M33" s="23">
        <v>8.5296321045409698E-2</v>
      </c>
      <c r="N33" s="23">
        <v>1.7909913637953301E-2</v>
      </c>
      <c r="O33" s="21" t="s">
        <v>72</v>
      </c>
      <c r="P33" s="23">
        <v>0.141540633082259</v>
      </c>
      <c r="Q33" s="23">
        <v>4.41234610006907E-2</v>
      </c>
      <c r="R33" s="70">
        <v>2.02299558109977E-5</v>
      </c>
      <c r="S33" s="71">
        <v>3.5267148874750499E-5</v>
      </c>
      <c r="T33" s="71">
        <v>1.14559200244537E-3</v>
      </c>
      <c r="U33" s="71">
        <v>3.3824274243622799E-7</v>
      </c>
      <c r="V33" s="71">
        <v>1.9429637148354401E-4</v>
      </c>
      <c r="W33" s="71">
        <v>1.71464863970239E-6</v>
      </c>
      <c r="X33" s="71">
        <v>7.8503853953520501E-7</v>
      </c>
      <c r="Y33" s="70">
        <v>3.2256943678354801E-6</v>
      </c>
      <c r="Z33" s="71">
        <v>4.62665003526822E-6</v>
      </c>
      <c r="AA33" s="71">
        <v>1.6162108103489301E-6</v>
      </c>
      <c r="AB33" s="71">
        <v>3.6257086420212399E-6</v>
      </c>
      <c r="AC33" s="71">
        <v>8.2022388202820601E-7</v>
      </c>
      <c r="AD33" s="71">
        <v>3.2587590970152099E-7</v>
      </c>
      <c r="AE33" s="71">
        <v>8.7443668271789803E-7</v>
      </c>
      <c r="AF33" s="71">
        <v>1.96136245591584E-7</v>
      </c>
      <c r="AG33" s="71">
        <v>5.7143051872019495E-7</v>
      </c>
      <c r="AH33" s="71">
        <v>3.9580767749432102E-6</v>
      </c>
      <c r="AI33" s="71">
        <v>2.9066400334665099E-7</v>
      </c>
      <c r="AJ33" s="71">
        <v>5.5868147320721599E-7</v>
      </c>
      <c r="AK33" s="71">
        <v>1.1401792803198901E-7</v>
      </c>
      <c r="AL33" s="71">
        <v>3.3098906153949599E-7</v>
      </c>
      <c r="AM33" s="71">
        <v>9.6411959708939803E-8</v>
      </c>
      <c r="AN33" s="23" t="s">
        <v>72</v>
      </c>
      <c r="AO33" s="71" t="s">
        <v>72</v>
      </c>
      <c r="AP33" s="156" t="s">
        <v>72</v>
      </c>
      <c r="AQ33" s="71" t="s">
        <v>72</v>
      </c>
      <c r="AR33" s="92">
        <v>2.1718472664714099E-4</v>
      </c>
      <c r="AS33" s="93">
        <v>2.1718472664714099E-4</v>
      </c>
      <c r="AT33" s="93">
        <v>8.68936652930936E-2</v>
      </c>
      <c r="AU33" s="93">
        <v>8.68936652930936E-2</v>
      </c>
      <c r="AV33" s="93">
        <v>1.8178459721422201E-2</v>
      </c>
      <c r="AW33" s="93">
        <v>1.8178459721422201E-2</v>
      </c>
      <c r="AX33" s="93">
        <v>0.157844014289341</v>
      </c>
      <c r="AY33" s="93">
        <v>0.157844014289341</v>
      </c>
    </row>
    <row r="34" spans="1:51" x14ac:dyDescent="0.2">
      <c r="A34" s="123" t="s">
        <v>635</v>
      </c>
      <c r="B34" s="22" t="s">
        <v>632</v>
      </c>
      <c r="K34" s="91">
        <v>8.77</v>
      </c>
      <c r="L34" s="23">
        <v>8.4500000000000006E-2</v>
      </c>
      <c r="M34" s="23">
        <v>0.625</v>
      </c>
      <c r="N34" s="23">
        <v>2.137</v>
      </c>
      <c r="O34" s="23">
        <v>2.1199999999999999E-3</v>
      </c>
      <c r="P34" s="23">
        <v>2.77</v>
      </c>
      <c r="Q34" s="23">
        <v>2.2309999999999999</v>
      </c>
      <c r="R34" s="70">
        <v>5.2999999999999998E-4</v>
      </c>
      <c r="S34" s="71">
        <v>1.41E-3</v>
      </c>
      <c r="T34" s="71">
        <v>4.0660000000000002E-2</v>
      </c>
      <c r="U34" s="71">
        <v>4.6E-6</v>
      </c>
      <c r="V34" s="71">
        <v>1.4279999999999999E-2</v>
      </c>
      <c r="W34" s="71">
        <v>1.7000000000000001E-4</v>
      </c>
      <c r="X34" s="71">
        <v>6.9800000000000003E-5</v>
      </c>
      <c r="Y34" s="70">
        <v>2.4830000000000002E-4</v>
      </c>
      <c r="Z34" s="71">
        <v>2.9270000000000001E-4</v>
      </c>
      <c r="AA34" s="71">
        <v>5.91E-5</v>
      </c>
      <c r="AB34" s="71">
        <v>2.2780000000000001E-4</v>
      </c>
      <c r="AC34" s="71">
        <v>3.9499999999999998E-5</v>
      </c>
      <c r="AD34" s="71">
        <v>7.2599999999999999E-6</v>
      </c>
      <c r="AE34" s="71">
        <v>3.1600000000000002E-5</v>
      </c>
      <c r="AF34" s="71">
        <v>4.07E-6</v>
      </c>
      <c r="AG34" s="71">
        <v>2.19E-5</v>
      </c>
      <c r="AH34" s="71">
        <v>1.2799999999999999E-4</v>
      </c>
      <c r="AI34" s="71">
        <v>4.3000000000000003E-6</v>
      </c>
      <c r="AJ34" s="71">
        <v>1.24E-5</v>
      </c>
      <c r="AK34" s="71">
        <v>1.79E-6</v>
      </c>
      <c r="AL34" s="71">
        <v>1.1199999999999999E-5</v>
      </c>
      <c r="AM34" s="71">
        <v>1.9099999999999999E-6</v>
      </c>
      <c r="AN34" s="23" t="s">
        <v>72</v>
      </c>
      <c r="AO34" s="71" t="s">
        <v>72</v>
      </c>
      <c r="AP34" s="156" t="s">
        <v>72</v>
      </c>
      <c r="AQ34" s="71" t="s">
        <v>72</v>
      </c>
      <c r="AR34" s="68">
        <v>1</v>
      </c>
      <c r="AS34" s="22">
        <v>1</v>
      </c>
      <c r="AT34" s="94">
        <v>38</v>
      </c>
      <c r="AU34" s="94">
        <v>38</v>
      </c>
      <c r="AV34" s="93">
        <v>2</v>
      </c>
      <c r="AW34" s="93">
        <v>2</v>
      </c>
      <c r="AX34" s="22">
        <v>56</v>
      </c>
      <c r="AY34" s="22">
        <v>56</v>
      </c>
    </row>
    <row r="35" spans="1:51" x14ac:dyDescent="0.2">
      <c r="A35" s="123" t="s">
        <v>636</v>
      </c>
      <c r="B35" s="22" t="s">
        <v>632</v>
      </c>
      <c r="K35" s="91">
        <f>K32/K34</f>
        <v>1.039564300055926</v>
      </c>
      <c r="L35" s="23">
        <f>L32/L34</f>
        <v>1.0265490349917621</v>
      </c>
      <c r="M35" s="23">
        <f>M32/M34</f>
        <v>0.96929747956803669</v>
      </c>
      <c r="N35" s="23">
        <f>N32/N34</f>
        <v>1.1841548784514973</v>
      </c>
      <c r="O35" s="23" t="s">
        <v>72</v>
      </c>
      <c r="P35" s="23">
        <f>P32/P34</f>
        <v>0.98265385549245132</v>
      </c>
      <c r="Q35" s="23">
        <f>Q32/Q34</f>
        <v>1.0497041620481846</v>
      </c>
      <c r="R35" s="91">
        <v>0.97062086678817505</v>
      </c>
      <c r="S35" s="23">
        <v>0.99563196956840105</v>
      </c>
      <c r="T35" s="23">
        <v>1.0110849994197699</v>
      </c>
      <c r="U35" s="23">
        <v>1.00493939165472</v>
      </c>
      <c r="V35" s="23">
        <v>0.99217320903237105</v>
      </c>
      <c r="W35" s="23">
        <v>0.96663943139041197</v>
      </c>
      <c r="X35" s="23">
        <v>1.0110002599749099</v>
      </c>
      <c r="Y35" s="91">
        <f t="shared" ref="Y35:AM35" si="0">Y32/Y34</f>
        <v>1.0161275183839749</v>
      </c>
      <c r="Z35" s="23">
        <f t="shared" si="0"/>
        <v>1.0551065726956781</v>
      </c>
      <c r="AA35" s="23">
        <f t="shared" si="0"/>
        <v>1.0331176342331472</v>
      </c>
      <c r="AB35" s="23">
        <f t="shared" si="0"/>
        <v>1.0222041252840692</v>
      </c>
      <c r="AC35" s="23">
        <f t="shared" si="0"/>
        <v>1.0117196318621848</v>
      </c>
      <c r="AD35" s="23">
        <f t="shared" si="0"/>
        <v>1.062902377996445</v>
      </c>
      <c r="AE35" s="23">
        <f t="shared" si="0"/>
        <v>1.0720726459779524</v>
      </c>
      <c r="AF35" s="23">
        <f t="shared" si="0"/>
        <v>1.0021363997762727</v>
      </c>
      <c r="AG35" s="23">
        <f t="shared" si="0"/>
        <v>1.0361720898452191</v>
      </c>
      <c r="AH35" s="23">
        <f t="shared" si="0"/>
        <v>1.0310169333294845</v>
      </c>
      <c r="AI35" s="23">
        <f t="shared" si="0"/>
        <v>1.0066058694977347</v>
      </c>
      <c r="AJ35" s="23">
        <f t="shared" si="0"/>
        <v>1.0355650211346532</v>
      </c>
      <c r="AK35" s="23">
        <f t="shared" si="0"/>
        <v>0.977184265148905</v>
      </c>
      <c r="AL35" s="23">
        <f t="shared" si="0"/>
        <v>1.0169818001685</v>
      </c>
      <c r="AM35" s="23">
        <f t="shared" si="0"/>
        <v>0.9689429632348272</v>
      </c>
      <c r="AN35" s="23" t="s">
        <v>72</v>
      </c>
      <c r="AO35" s="71" t="s">
        <v>72</v>
      </c>
      <c r="AP35" s="156" t="s">
        <v>72</v>
      </c>
      <c r="AQ35" s="71" t="s">
        <v>72</v>
      </c>
      <c r="AR35" s="92">
        <f t="shared" ref="AR35:AY35" si="1">AR32/AR34</f>
        <v>1.0235452622138901</v>
      </c>
      <c r="AS35" s="93">
        <f t="shared" si="1"/>
        <v>1.0235452622138901</v>
      </c>
      <c r="AT35" s="93">
        <f t="shared" si="1"/>
        <v>1.0224351639301816</v>
      </c>
      <c r="AU35" s="93">
        <f t="shared" si="1"/>
        <v>1.0224351639301816</v>
      </c>
      <c r="AV35" s="93">
        <f t="shared" si="1"/>
        <v>0.95179588355437506</v>
      </c>
      <c r="AW35" s="93">
        <f t="shared" si="1"/>
        <v>0.95179588355437506</v>
      </c>
      <c r="AX35" s="93">
        <f t="shared" si="1"/>
        <v>0.95224786580484111</v>
      </c>
      <c r="AY35" s="93">
        <f t="shared" si="1"/>
        <v>0.95224786580484111</v>
      </c>
    </row>
    <row r="36" spans="1:51" x14ac:dyDescent="0.2">
      <c r="R36" s="72" t="s">
        <v>637</v>
      </c>
    </row>
    <row r="37" spans="1:51" x14ac:dyDescent="0.2">
      <c r="A37" s="129" t="s">
        <v>641</v>
      </c>
    </row>
    <row r="38" spans="1:51" x14ac:dyDescent="0.2">
      <c r="A38" s="130" t="s">
        <v>640</v>
      </c>
    </row>
    <row r="39" spans="1:51" x14ac:dyDescent="0.2">
      <c r="A39" s="130" t="s">
        <v>31</v>
      </c>
    </row>
    <row r="40" spans="1:51" x14ac:dyDescent="0.2">
      <c r="A40" s="131" t="s">
        <v>737</v>
      </c>
    </row>
    <row r="41" spans="1:51" x14ac:dyDescent="0.2">
      <c r="A41" s="123" t="s">
        <v>738</v>
      </c>
      <c r="P41" s="23"/>
    </row>
    <row r="42" spans="1:51" x14ac:dyDescent="0.2">
      <c r="P42" s="23"/>
    </row>
    <row r="43" spans="1:51" x14ac:dyDescent="0.2">
      <c r="P43" s="23"/>
    </row>
    <row r="44" spans="1:51" x14ac:dyDescent="0.2">
      <c r="P44" s="23"/>
    </row>
    <row r="45" spans="1:51" x14ac:dyDescent="0.2">
      <c r="P45" s="23"/>
    </row>
    <row r="46" spans="1:51" x14ac:dyDescent="0.2">
      <c r="P46" s="23"/>
    </row>
    <row r="47" spans="1:51" x14ac:dyDescent="0.2">
      <c r="P47" s="23"/>
    </row>
    <row r="48" spans="1:51" x14ac:dyDescent="0.2">
      <c r="P48" s="23"/>
    </row>
    <row r="49" spans="16:16" x14ac:dyDescent="0.2">
      <c r="P49" s="23"/>
    </row>
    <row r="50" spans="16:16" x14ac:dyDescent="0.2">
      <c r="P50" s="23"/>
    </row>
    <row r="51" spans="16:16" x14ac:dyDescent="0.2">
      <c r="P51" s="23"/>
    </row>
    <row r="52" spans="16:16" x14ac:dyDescent="0.2">
      <c r="P52" s="23"/>
    </row>
    <row r="53" spans="16:16" x14ac:dyDescent="0.2">
      <c r="P53" s="23"/>
    </row>
    <row r="54" spans="16:16" x14ac:dyDescent="0.2">
      <c r="P54" s="23"/>
    </row>
    <row r="55" spans="16:16" x14ac:dyDescent="0.2">
      <c r="P55" s="23"/>
    </row>
    <row r="56" spans="16:16" x14ac:dyDescent="0.2">
      <c r="P56" s="23"/>
    </row>
    <row r="57" spans="16:16" x14ac:dyDescent="0.2">
      <c r="P57" s="23"/>
    </row>
    <row r="58" spans="16:16" x14ac:dyDescent="0.2">
      <c r="P58" s="23"/>
    </row>
    <row r="59" spans="16:16" x14ac:dyDescent="0.2">
      <c r="P59" s="23"/>
    </row>
    <row r="60" spans="16:16" x14ac:dyDescent="0.2">
      <c r="P60" s="23"/>
    </row>
    <row r="61" spans="16:16" x14ac:dyDescent="0.2">
      <c r="P61" s="23"/>
    </row>
    <row r="62" spans="16:16" x14ac:dyDescent="0.2">
      <c r="P62" s="23"/>
    </row>
    <row r="63" spans="16:16" x14ac:dyDescent="0.2">
      <c r="P63" s="23"/>
    </row>
    <row r="64" spans="16:16" x14ac:dyDescent="0.2">
      <c r="P64" s="23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024CD-C632-2E40-9A6F-53BBE19351A3}">
  <dimension ref="A1:J36"/>
  <sheetViews>
    <sheetView workbookViewId="0">
      <selection activeCell="O20" sqref="O20"/>
    </sheetView>
  </sheetViews>
  <sheetFormatPr baseColWidth="10" defaultRowHeight="15" x14ac:dyDescent="0.2"/>
  <cols>
    <col min="1" max="1" width="8.5" style="1" bestFit="1" customWidth="1"/>
    <col min="2" max="2" width="16" bestFit="1" customWidth="1"/>
    <col min="3" max="4" width="6.1640625" bestFit="1" customWidth="1"/>
    <col min="5" max="5" width="5.5" bestFit="1" customWidth="1"/>
    <col min="6" max="6" width="7.1640625" bestFit="1" customWidth="1"/>
    <col min="7" max="7" width="5.6640625" bestFit="1" customWidth="1"/>
    <col min="8" max="8" width="6.1640625" bestFit="1" customWidth="1"/>
    <col min="9" max="9" width="7.1640625" bestFit="1" customWidth="1"/>
    <col min="10" max="10" width="6.6640625" bestFit="1" customWidth="1"/>
  </cols>
  <sheetData>
    <row r="1" spans="1:10" ht="16" thickBot="1" x14ac:dyDescent="0.25">
      <c r="H1" s="95"/>
    </row>
    <row r="2" spans="1:10" x14ac:dyDescent="0.2">
      <c r="A2" s="61" t="s">
        <v>103</v>
      </c>
      <c r="B2" s="73" t="s">
        <v>554</v>
      </c>
      <c r="C2" s="35" t="s">
        <v>663</v>
      </c>
      <c r="D2" s="35" t="s">
        <v>664</v>
      </c>
      <c r="E2" s="35" t="s">
        <v>665</v>
      </c>
      <c r="F2" s="35" t="s">
        <v>666</v>
      </c>
      <c r="G2" s="35" t="s">
        <v>667</v>
      </c>
      <c r="H2" s="96" t="s">
        <v>668</v>
      </c>
      <c r="I2" s="35" t="s">
        <v>669</v>
      </c>
      <c r="J2" s="35" t="s">
        <v>672</v>
      </c>
    </row>
    <row r="3" spans="1:10" ht="16" thickBot="1" x14ac:dyDescent="0.25">
      <c r="A3" s="59"/>
      <c r="B3" s="29" t="s">
        <v>135</v>
      </c>
      <c r="C3" s="79" t="s">
        <v>670</v>
      </c>
      <c r="D3" s="79" t="s">
        <v>563</v>
      </c>
      <c r="E3" s="79" t="s">
        <v>563</v>
      </c>
      <c r="F3" s="79" t="s">
        <v>671</v>
      </c>
      <c r="G3" s="79" t="s">
        <v>671</v>
      </c>
      <c r="H3" s="97" t="s">
        <v>563</v>
      </c>
      <c r="I3" s="98" t="s">
        <v>563</v>
      </c>
      <c r="J3" s="99" t="s">
        <v>671</v>
      </c>
    </row>
    <row r="4" spans="1:10" ht="16" thickTop="1" x14ac:dyDescent="0.2">
      <c r="A4" s="45" t="s">
        <v>52</v>
      </c>
      <c r="B4" s="22" t="s">
        <v>646</v>
      </c>
      <c r="C4">
        <v>1.1399999999999999</v>
      </c>
      <c r="D4">
        <v>2375</v>
      </c>
      <c r="E4">
        <v>10</v>
      </c>
      <c r="F4">
        <v>2.88</v>
      </c>
      <c r="G4" s="24">
        <v>94.5</v>
      </c>
      <c r="H4" s="95">
        <v>12170</v>
      </c>
      <c r="I4">
        <v>30</v>
      </c>
      <c r="J4" s="31">
        <f>C4+F4+G4+(H4/10000)+(D4/10000)+(E4/10000)</f>
        <v>99.975499999999997</v>
      </c>
    </row>
    <row r="5" spans="1:10" x14ac:dyDescent="0.2">
      <c r="A5" s="45"/>
      <c r="G5" s="24"/>
      <c r="H5" s="95"/>
      <c r="J5" s="31"/>
    </row>
    <row r="6" spans="1:10" x14ac:dyDescent="0.2">
      <c r="A6" s="45" t="s">
        <v>21</v>
      </c>
      <c r="B6" s="22" t="s">
        <v>647</v>
      </c>
      <c r="C6">
        <v>1.39</v>
      </c>
      <c r="D6">
        <v>1890</v>
      </c>
      <c r="E6">
        <v>60</v>
      </c>
      <c r="F6">
        <v>0.48699999999999999</v>
      </c>
      <c r="G6" s="24">
        <v>96.8</v>
      </c>
      <c r="H6" s="95">
        <v>11080</v>
      </c>
      <c r="I6">
        <v>540</v>
      </c>
      <c r="J6" s="31">
        <f t="shared" ref="J6:J36" si="0">C6+F6+G6+(H6/10000)+(D6/10000)+(E6/10000)</f>
        <v>99.97999999999999</v>
      </c>
    </row>
    <row r="7" spans="1:10" x14ac:dyDescent="0.2">
      <c r="A7" s="45"/>
      <c r="G7" s="24"/>
      <c r="H7" s="95"/>
      <c r="J7" s="31"/>
    </row>
    <row r="8" spans="1:10" x14ac:dyDescent="0.2">
      <c r="A8" s="45" t="s">
        <v>6</v>
      </c>
      <c r="B8" s="22" t="s">
        <v>648</v>
      </c>
      <c r="C8">
        <v>1.1299999999999999</v>
      </c>
      <c r="D8">
        <v>14500</v>
      </c>
      <c r="E8">
        <v>40</v>
      </c>
      <c r="F8">
        <v>0.56000000000000005</v>
      </c>
      <c r="G8" s="24">
        <v>96.7</v>
      </c>
      <c r="H8" s="95">
        <v>1585</v>
      </c>
      <c r="I8">
        <v>200</v>
      </c>
      <c r="J8" s="31">
        <f t="shared" si="0"/>
        <v>100.00250000000001</v>
      </c>
    </row>
    <row r="9" spans="1:10" x14ac:dyDescent="0.2">
      <c r="A9" s="45"/>
      <c r="G9" s="24"/>
      <c r="H9" s="95"/>
      <c r="J9" s="31"/>
    </row>
    <row r="10" spans="1:10" x14ac:dyDescent="0.2">
      <c r="A10" s="45" t="s">
        <v>22</v>
      </c>
      <c r="B10" s="22" t="s">
        <v>649</v>
      </c>
      <c r="C10">
        <v>1.48</v>
      </c>
      <c r="D10">
        <v>13000</v>
      </c>
      <c r="E10">
        <v>1250</v>
      </c>
      <c r="F10">
        <v>0.79800000000000004</v>
      </c>
      <c r="G10" s="24">
        <v>77.900000000000006</v>
      </c>
      <c r="H10" s="95">
        <v>10900</v>
      </c>
      <c r="I10">
        <v>173300</v>
      </c>
      <c r="J10" s="31">
        <f t="shared" si="0"/>
        <v>82.693000000000012</v>
      </c>
    </row>
    <row r="11" spans="1:10" x14ac:dyDescent="0.2">
      <c r="A11" s="45"/>
      <c r="G11" s="24"/>
      <c r="H11" s="95"/>
      <c r="J11" s="31"/>
    </row>
    <row r="12" spans="1:10" x14ac:dyDescent="0.2">
      <c r="A12" s="45" t="s">
        <v>45</v>
      </c>
      <c r="B12" s="22" t="s">
        <v>650</v>
      </c>
      <c r="C12">
        <v>1.2</v>
      </c>
      <c r="D12">
        <v>12150</v>
      </c>
      <c r="E12">
        <v>350</v>
      </c>
      <c r="F12">
        <v>0.35199999999999998</v>
      </c>
      <c r="G12" s="24">
        <v>92.1</v>
      </c>
      <c r="H12" s="95">
        <v>1875</v>
      </c>
      <c r="I12">
        <v>4.91</v>
      </c>
      <c r="J12" s="31">
        <f t="shared" si="0"/>
        <v>95.089500000000001</v>
      </c>
    </row>
    <row r="13" spans="1:10" x14ac:dyDescent="0.2">
      <c r="A13" s="45"/>
      <c r="G13" s="24"/>
      <c r="H13" s="95"/>
      <c r="J13" s="31"/>
    </row>
    <row r="14" spans="1:10" x14ac:dyDescent="0.2">
      <c r="A14" s="45" t="s">
        <v>23</v>
      </c>
      <c r="B14" s="22" t="s">
        <v>651</v>
      </c>
      <c r="C14">
        <v>1.47</v>
      </c>
      <c r="D14">
        <v>5835</v>
      </c>
      <c r="E14">
        <v>35</v>
      </c>
      <c r="F14">
        <v>2.97</v>
      </c>
      <c r="G14" s="24">
        <v>94.3</v>
      </c>
      <c r="H14" s="95">
        <v>6580</v>
      </c>
      <c r="I14">
        <v>40</v>
      </c>
      <c r="J14" s="31">
        <f t="shared" si="0"/>
        <v>99.984999999999999</v>
      </c>
    </row>
    <row r="15" spans="1:10" x14ac:dyDescent="0.2">
      <c r="A15" s="45"/>
      <c r="G15" s="24"/>
      <c r="H15" s="95"/>
      <c r="J15" s="31"/>
    </row>
    <row r="16" spans="1:10" x14ac:dyDescent="0.2">
      <c r="A16" s="45" t="s">
        <v>28</v>
      </c>
      <c r="B16" s="22" t="s">
        <v>652</v>
      </c>
      <c r="C16">
        <v>1.39</v>
      </c>
      <c r="D16">
        <v>1390</v>
      </c>
      <c r="E16">
        <v>70</v>
      </c>
      <c r="F16">
        <v>0.376</v>
      </c>
      <c r="G16" s="24">
        <v>97.3</v>
      </c>
      <c r="H16" s="95">
        <v>5865</v>
      </c>
      <c r="I16">
        <v>1650</v>
      </c>
      <c r="J16" s="31">
        <f t="shared" si="0"/>
        <v>99.798500000000004</v>
      </c>
    </row>
    <row r="17" spans="1:10" x14ac:dyDescent="0.2">
      <c r="A17" s="45"/>
      <c r="G17" s="24"/>
      <c r="H17" s="95"/>
      <c r="J17" s="31"/>
    </row>
    <row r="18" spans="1:10" x14ac:dyDescent="0.2">
      <c r="A18" s="45" t="s">
        <v>27</v>
      </c>
      <c r="B18" s="22" t="s">
        <v>653</v>
      </c>
      <c r="C18">
        <v>1.36</v>
      </c>
      <c r="D18">
        <v>2085</v>
      </c>
      <c r="E18">
        <v>50</v>
      </c>
      <c r="F18">
        <v>0.72599999999999998</v>
      </c>
      <c r="G18" s="24">
        <v>97</v>
      </c>
      <c r="H18" s="95">
        <v>5855</v>
      </c>
      <c r="I18">
        <v>1300</v>
      </c>
      <c r="J18" s="31">
        <f t="shared" si="0"/>
        <v>99.884999999999991</v>
      </c>
    </row>
    <row r="19" spans="1:10" x14ac:dyDescent="0.2">
      <c r="A19" s="45"/>
      <c r="G19" s="24"/>
      <c r="H19" s="95"/>
      <c r="J19" s="31"/>
    </row>
    <row r="20" spans="1:10" x14ac:dyDescent="0.2">
      <c r="A20" s="45" t="s">
        <v>25</v>
      </c>
      <c r="B20" s="22" t="s">
        <v>654</v>
      </c>
      <c r="C20">
        <v>1.5</v>
      </c>
      <c r="D20">
        <v>1200</v>
      </c>
      <c r="E20">
        <v>65</v>
      </c>
      <c r="F20">
        <v>0.28399999999999997</v>
      </c>
      <c r="G20" s="24">
        <v>97.4</v>
      </c>
      <c r="H20" s="95">
        <v>4850</v>
      </c>
      <c r="I20">
        <v>1740</v>
      </c>
      <c r="J20" s="31">
        <f t="shared" si="0"/>
        <v>99.795500000000018</v>
      </c>
    </row>
    <row r="21" spans="1:10" x14ac:dyDescent="0.2">
      <c r="A21" s="45"/>
      <c r="G21" s="24"/>
      <c r="H21" s="95"/>
      <c r="J21" s="31"/>
    </row>
    <row r="22" spans="1:10" x14ac:dyDescent="0.2">
      <c r="A22" s="45" t="s">
        <v>26</v>
      </c>
      <c r="B22" s="22" t="s">
        <v>655</v>
      </c>
      <c r="C22">
        <v>1.45</v>
      </c>
      <c r="D22">
        <v>340</v>
      </c>
      <c r="E22">
        <v>80</v>
      </c>
      <c r="F22">
        <v>0.69299999999999995</v>
      </c>
      <c r="G22" s="24">
        <v>97.1</v>
      </c>
      <c r="H22" s="95">
        <v>4850</v>
      </c>
      <c r="I22">
        <v>2610</v>
      </c>
      <c r="J22" s="31">
        <f t="shared" si="0"/>
        <v>99.77</v>
      </c>
    </row>
    <row r="23" spans="1:10" x14ac:dyDescent="0.2">
      <c r="A23" s="45"/>
      <c r="G23" s="24"/>
      <c r="H23" s="95"/>
      <c r="J23" s="31"/>
    </row>
    <row r="24" spans="1:10" x14ac:dyDescent="0.2">
      <c r="A24" s="45" t="s">
        <v>18</v>
      </c>
      <c r="B24" s="22" t="s">
        <v>656</v>
      </c>
      <c r="C24">
        <v>1.28</v>
      </c>
      <c r="D24">
        <v>2455</v>
      </c>
      <c r="E24">
        <v>45</v>
      </c>
      <c r="F24">
        <v>0.69499999999999995</v>
      </c>
      <c r="G24" s="24">
        <v>97.4</v>
      </c>
      <c r="H24" s="95">
        <v>3085</v>
      </c>
      <c r="I24">
        <v>380</v>
      </c>
      <c r="J24" s="31">
        <f t="shared" si="0"/>
        <v>99.933499999999995</v>
      </c>
    </row>
    <row r="25" spans="1:10" x14ac:dyDescent="0.2">
      <c r="A25" s="45"/>
      <c r="G25" s="24"/>
      <c r="H25" s="95"/>
      <c r="J25" s="31"/>
    </row>
    <row r="26" spans="1:10" x14ac:dyDescent="0.2">
      <c r="A26" s="45" t="s">
        <v>20</v>
      </c>
      <c r="B26" s="22" t="s">
        <v>657</v>
      </c>
      <c r="C26">
        <v>1.22</v>
      </c>
      <c r="D26">
        <v>3715</v>
      </c>
      <c r="E26">
        <v>45</v>
      </c>
      <c r="F26">
        <v>0.54</v>
      </c>
      <c r="G26" s="24">
        <v>97.4</v>
      </c>
      <c r="H26" s="95">
        <v>3985</v>
      </c>
      <c r="I26">
        <v>460</v>
      </c>
      <c r="J26" s="31">
        <f t="shared" si="0"/>
        <v>99.9345</v>
      </c>
    </row>
    <row r="27" spans="1:10" x14ac:dyDescent="0.2">
      <c r="A27" s="45"/>
      <c r="G27" s="24"/>
      <c r="H27" s="95"/>
      <c r="J27" s="31"/>
    </row>
    <row r="28" spans="1:10" x14ac:dyDescent="0.2">
      <c r="A28" s="45" t="s">
        <v>15</v>
      </c>
      <c r="B28" s="22" t="s">
        <v>658</v>
      </c>
      <c r="C28">
        <v>0.98499999999999999</v>
      </c>
      <c r="D28">
        <v>6675</v>
      </c>
      <c r="E28">
        <v>10</v>
      </c>
      <c r="F28">
        <v>18</v>
      </c>
      <c r="G28" s="24">
        <v>80.3</v>
      </c>
      <c r="H28" s="95">
        <v>210</v>
      </c>
      <c r="I28">
        <v>70</v>
      </c>
      <c r="J28" s="31">
        <f t="shared" si="0"/>
        <v>99.974500000000006</v>
      </c>
    </row>
    <row r="29" spans="1:10" x14ac:dyDescent="0.2">
      <c r="A29" s="45"/>
      <c r="G29" s="24"/>
      <c r="H29" s="95"/>
      <c r="J29" s="31"/>
    </row>
    <row r="30" spans="1:10" x14ac:dyDescent="0.2">
      <c r="A30" s="45" t="s">
        <v>1</v>
      </c>
      <c r="B30" s="22" t="s">
        <v>659</v>
      </c>
      <c r="C30">
        <v>1.27</v>
      </c>
      <c r="D30">
        <v>945</v>
      </c>
      <c r="E30">
        <v>50</v>
      </c>
      <c r="F30">
        <v>0.71</v>
      </c>
      <c r="G30" s="24">
        <v>97.6</v>
      </c>
      <c r="H30" s="95">
        <v>2660</v>
      </c>
      <c r="I30">
        <v>310</v>
      </c>
      <c r="J30" s="31">
        <f t="shared" si="0"/>
        <v>99.945499999999996</v>
      </c>
    </row>
    <row r="31" spans="1:10" x14ac:dyDescent="0.2">
      <c r="A31" s="45"/>
      <c r="G31" s="24"/>
      <c r="H31" s="95"/>
      <c r="J31" s="31"/>
    </row>
    <row r="32" spans="1:10" x14ac:dyDescent="0.2">
      <c r="A32" s="45" t="s">
        <v>41</v>
      </c>
      <c r="B32" s="22" t="s">
        <v>660</v>
      </c>
      <c r="C32">
        <v>1.2</v>
      </c>
      <c r="D32">
        <v>350</v>
      </c>
      <c r="E32">
        <v>45</v>
      </c>
      <c r="F32">
        <v>0.39</v>
      </c>
      <c r="G32" s="24">
        <v>98</v>
      </c>
      <c r="H32" s="95">
        <v>2765</v>
      </c>
      <c r="I32">
        <v>550</v>
      </c>
      <c r="J32" s="31">
        <f t="shared" si="0"/>
        <v>99.905999999999992</v>
      </c>
    </row>
    <row r="33" spans="1:10" x14ac:dyDescent="0.2">
      <c r="A33" s="45"/>
      <c r="H33" s="95"/>
      <c r="J33" s="31"/>
    </row>
    <row r="34" spans="1:10" x14ac:dyDescent="0.2">
      <c r="A34" s="45" t="s">
        <v>43</v>
      </c>
      <c r="B34" s="22" t="s">
        <v>661</v>
      </c>
      <c r="C34">
        <v>1.1499999999999999</v>
      </c>
      <c r="D34">
        <v>1335</v>
      </c>
      <c r="E34">
        <v>55</v>
      </c>
      <c r="F34">
        <v>0.39019999999999999</v>
      </c>
      <c r="G34" s="31">
        <v>97.953000000000003</v>
      </c>
      <c r="H34" s="95">
        <v>670</v>
      </c>
      <c r="I34">
        <v>2870</v>
      </c>
      <c r="J34" s="31">
        <f t="shared" si="0"/>
        <v>99.69919999999999</v>
      </c>
    </row>
    <row r="35" spans="1:10" x14ac:dyDescent="0.2">
      <c r="A35" s="45"/>
      <c r="H35" s="95"/>
      <c r="J35" s="31"/>
    </row>
    <row r="36" spans="1:10" ht="16" thickBot="1" x14ac:dyDescent="0.25">
      <c r="A36" s="62" t="s">
        <v>47</v>
      </c>
      <c r="B36" s="22" t="s">
        <v>662</v>
      </c>
      <c r="C36">
        <v>1.1140000000000001</v>
      </c>
      <c r="D36">
        <v>430</v>
      </c>
      <c r="E36">
        <v>25</v>
      </c>
      <c r="F36">
        <v>0.78710000000000002</v>
      </c>
      <c r="G36" s="31">
        <v>97.95</v>
      </c>
      <c r="H36" s="95">
        <v>455</v>
      </c>
      <c r="I36">
        <v>440</v>
      </c>
      <c r="J36" s="31">
        <f t="shared" si="0"/>
        <v>99.942100000000011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AC58-9E5F-FB48-812F-2E50E89AFADA}">
  <dimension ref="A1:BD43"/>
  <sheetViews>
    <sheetView workbookViewId="0">
      <selection activeCell="G18" sqref="G18"/>
    </sheetView>
  </sheetViews>
  <sheetFormatPr baseColWidth="10" defaultColWidth="10.83203125" defaultRowHeight="15" x14ac:dyDescent="0.2"/>
  <cols>
    <col min="1" max="1" width="12.1640625" style="1" customWidth="1"/>
    <col min="2" max="2" width="26" customWidth="1"/>
  </cols>
  <sheetData>
    <row r="1" spans="1:39" ht="16" thickBot="1" x14ac:dyDescent="0.25"/>
    <row r="2" spans="1:39" ht="17" x14ac:dyDescent="0.2">
      <c r="A2" s="61"/>
      <c r="B2" s="22" t="s">
        <v>243</v>
      </c>
      <c r="C2" s="103" t="s">
        <v>687</v>
      </c>
      <c r="D2" s="103" t="s">
        <v>688</v>
      </c>
      <c r="E2" s="103" t="s">
        <v>689</v>
      </c>
      <c r="F2" s="103" t="s">
        <v>690</v>
      </c>
      <c r="G2" s="103" t="s">
        <v>691</v>
      </c>
      <c r="H2" s="103" t="s">
        <v>692</v>
      </c>
      <c r="I2" s="103" t="s">
        <v>693</v>
      </c>
      <c r="J2" s="103" t="s">
        <v>694</v>
      </c>
      <c r="K2" s="103" t="s">
        <v>695</v>
      </c>
      <c r="L2" s="103" t="s">
        <v>696</v>
      </c>
      <c r="M2" s="104" t="s">
        <v>697</v>
      </c>
      <c r="N2" s="104" t="s">
        <v>698</v>
      </c>
      <c r="O2" s="104" t="s">
        <v>699</v>
      </c>
      <c r="P2" s="104" t="s">
        <v>700</v>
      </c>
      <c r="Q2" s="104" t="s">
        <v>701</v>
      </c>
      <c r="R2" s="104" t="s">
        <v>702</v>
      </c>
      <c r="S2" s="103" t="s">
        <v>703</v>
      </c>
      <c r="T2" s="103" t="s">
        <v>704</v>
      </c>
      <c r="U2" s="103" t="s">
        <v>705</v>
      </c>
      <c r="V2" s="103" t="s">
        <v>706</v>
      </c>
      <c r="W2" s="103" t="s">
        <v>707</v>
      </c>
      <c r="X2" s="103" t="s">
        <v>708</v>
      </c>
      <c r="Y2" s="103" t="s">
        <v>709</v>
      </c>
    </row>
    <row r="3" spans="1:39" s="29" customFormat="1" ht="18" thickBot="1" x14ac:dyDescent="0.25">
      <c r="A3" s="59"/>
      <c r="B3" s="79" t="s">
        <v>135</v>
      </c>
      <c r="C3" s="79" t="s">
        <v>563</v>
      </c>
      <c r="D3" s="79" t="s">
        <v>563</v>
      </c>
      <c r="E3" s="79" t="s">
        <v>564</v>
      </c>
      <c r="F3" s="79" t="s">
        <v>563</v>
      </c>
      <c r="G3" s="79" t="s">
        <v>563</v>
      </c>
      <c r="H3" s="79" t="s">
        <v>711</v>
      </c>
      <c r="M3"/>
      <c r="N3" s="103"/>
      <c r="O3"/>
      <c r="P3"/>
      <c r="Q3"/>
      <c r="T3" s="79" t="s">
        <v>712</v>
      </c>
      <c r="U3" s="79" t="s">
        <v>712</v>
      </c>
      <c r="V3" s="79" t="s">
        <v>713</v>
      </c>
      <c r="W3" s="79" t="s">
        <v>713</v>
      </c>
    </row>
    <row r="4" spans="1:39" ht="16" thickTop="1" x14ac:dyDescent="0.2">
      <c r="A4" s="45" t="s">
        <v>52</v>
      </c>
      <c r="B4" s="22" t="s">
        <v>139</v>
      </c>
      <c r="C4" s="65">
        <v>10010</v>
      </c>
      <c r="D4" s="65">
        <v>11.76</v>
      </c>
      <c r="E4">
        <v>0.95599999999999996</v>
      </c>
      <c r="F4" s="65">
        <v>0.67200000000000004</v>
      </c>
      <c r="G4" s="105" t="s">
        <v>72</v>
      </c>
      <c r="H4" s="106">
        <v>0.47</v>
      </c>
      <c r="I4" s="107">
        <v>9.8290000000000006</v>
      </c>
      <c r="J4" s="108">
        <v>2.9399999999999999E-2</v>
      </c>
      <c r="K4" s="107">
        <v>316.8</v>
      </c>
      <c r="L4" s="107">
        <v>0.18790999999999999</v>
      </c>
      <c r="M4" s="105" t="s">
        <v>72</v>
      </c>
      <c r="N4" s="105" t="s">
        <v>72</v>
      </c>
      <c r="O4" s="105" t="s">
        <v>72</v>
      </c>
      <c r="P4" s="105" t="s">
        <v>72</v>
      </c>
      <c r="Q4" s="105" t="s">
        <v>72</v>
      </c>
      <c r="R4" s="105" t="s">
        <v>72</v>
      </c>
      <c r="S4" s="65">
        <v>851</v>
      </c>
      <c r="T4" s="65">
        <v>1047</v>
      </c>
      <c r="U4" s="65">
        <v>1.23</v>
      </c>
      <c r="V4" s="65">
        <v>14.2</v>
      </c>
      <c r="W4" s="105" t="s">
        <v>72</v>
      </c>
      <c r="X4" s="105" t="s">
        <v>72</v>
      </c>
      <c r="Y4" s="109">
        <v>0.39</v>
      </c>
      <c r="AB4" s="65"/>
    </row>
    <row r="5" spans="1:39" s="101" customFormat="1" x14ac:dyDescent="0.2">
      <c r="A5" s="120"/>
      <c r="B5" s="101" t="s">
        <v>244</v>
      </c>
      <c r="C5" s="110"/>
      <c r="D5" s="110"/>
      <c r="F5" s="111"/>
      <c r="G5" s="111"/>
      <c r="H5" s="110" t="s">
        <v>247</v>
      </c>
      <c r="I5" s="110" t="s">
        <v>248</v>
      </c>
      <c r="J5" s="110" t="s">
        <v>249</v>
      </c>
      <c r="K5" s="110" t="s">
        <v>140</v>
      </c>
      <c r="L5" s="110" t="s">
        <v>141</v>
      </c>
      <c r="M5" s="100"/>
      <c r="N5" s="100"/>
      <c r="O5" s="100"/>
      <c r="P5" s="100"/>
      <c r="Q5" s="100"/>
      <c r="R5" s="100"/>
      <c r="S5" s="111" t="s">
        <v>167</v>
      </c>
      <c r="T5" s="111" t="s">
        <v>167</v>
      </c>
      <c r="U5" s="111" t="s">
        <v>168</v>
      </c>
      <c r="V5" s="111" t="s">
        <v>146</v>
      </c>
      <c r="W5" s="111"/>
      <c r="X5" s="111"/>
      <c r="Y5" s="111" t="s">
        <v>169</v>
      </c>
      <c r="AB5" s="110"/>
    </row>
    <row r="6" spans="1:39" x14ac:dyDescent="0.2">
      <c r="A6" s="45" t="s">
        <v>21</v>
      </c>
      <c r="B6" s="22" t="s">
        <v>142</v>
      </c>
      <c r="C6" s="65">
        <v>7720</v>
      </c>
      <c r="D6" s="65">
        <v>11.35</v>
      </c>
      <c r="E6">
        <v>1.042</v>
      </c>
      <c r="F6" s="65">
        <v>0.754</v>
      </c>
      <c r="G6" s="65" t="s">
        <v>72</v>
      </c>
      <c r="H6" s="107">
        <v>0.124</v>
      </c>
      <c r="I6" s="106">
        <v>9.7799999999999994</v>
      </c>
      <c r="J6" s="107">
        <v>2.9139999999999999E-2</v>
      </c>
      <c r="K6" s="107">
        <v>323.7</v>
      </c>
      <c r="L6" s="107">
        <v>0.18770000000000001</v>
      </c>
      <c r="M6" s="65" t="s">
        <v>72</v>
      </c>
      <c r="N6" s="65" t="s">
        <v>72</v>
      </c>
      <c r="O6" s="65" t="s">
        <v>72</v>
      </c>
      <c r="P6" s="65" t="s">
        <v>72</v>
      </c>
      <c r="Q6" s="65" t="s">
        <v>72</v>
      </c>
      <c r="R6" s="65" t="s">
        <v>72</v>
      </c>
      <c r="S6" s="65">
        <v>680</v>
      </c>
      <c r="T6" s="65">
        <v>740</v>
      </c>
      <c r="U6" s="65">
        <v>1.089</v>
      </c>
      <c r="V6" s="65">
        <v>13.82</v>
      </c>
      <c r="W6" s="112" t="s">
        <v>72</v>
      </c>
      <c r="X6" s="112" t="s">
        <v>72</v>
      </c>
      <c r="Y6" s="65">
        <v>0.35199999999999998</v>
      </c>
      <c r="AB6" s="65"/>
    </row>
    <row r="7" spans="1:39" x14ac:dyDescent="0.2">
      <c r="A7" s="45"/>
      <c r="B7" t="s">
        <v>244</v>
      </c>
      <c r="C7" s="107"/>
      <c r="D7" s="107"/>
      <c r="E7" s="101"/>
      <c r="F7" s="65"/>
      <c r="G7" s="65"/>
      <c r="H7" s="107" t="s">
        <v>208</v>
      </c>
      <c r="I7" s="107" t="s">
        <v>250</v>
      </c>
      <c r="J7" s="107" t="s">
        <v>195</v>
      </c>
      <c r="K7" s="107" t="s">
        <v>143</v>
      </c>
      <c r="L7" s="107" t="s">
        <v>144</v>
      </c>
      <c r="M7" s="30"/>
      <c r="N7" s="30"/>
      <c r="O7" s="30"/>
      <c r="P7" s="30"/>
      <c r="Q7" s="30"/>
      <c r="R7" s="30"/>
      <c r="S7" s="65" t="s">
        <v>170</v>
      </c>
      <c r="T7" s="65" t="s">
        <v>171</v>
      </c>
      <c r="U7" s="65" t="s">
        <v>172</v>
      </c>
      <c r="V7" s="65" t="s">
        <v>173</v>
      </c>
      <c r="W7" s="65"/>
      <c r="X7" s="65"/>
      <c r="Y7" s="65" t="s">
        <v>174</v>
      </c>
      <c r="AB7" s="107"/>
    </row>
    <row r="8" spans="1:39" s="102" customFormat="1" x14ac:dyDescent="0.2">
      <c r="A8" s="121" t="s">
        <v>6</v>
      </c>
      <c r="B8" s="122" t="s">
        <v>145</v>
      </c>
      <c r="C8" s="112">
        <v>1225</v>
      </c>
      <c r="D8" s="112">
        <v>14.6</v>
      </c>
      <c r="E8">
        <v>0.93200000000000005</v>
      </c>
      <c r="F8" s="112">
        <v>0.63800000000000001</v>
      </c>
      <c r="G8" s="112" t="s">
        <v>72</v>
      </c>
      <c r="H8" s="113">
        <v>9.6000000000000002E-2</v>
      </c>
      <c r="I8" s="113">
        <v>9.8230000000000004</v>
      </c>
      <c r="J8" s="114">
        <v>2.9100000000000001E-2</v>
      </c>
      <c r="K8" s="113">
        <v>297.8</v>
      </c>
      <c r="L8" s="113">
        <v>0.18790000000000001</v>
      </c>
      <c r="M8" s="112" t="s">
        <v>72</v>
      </c>
      <c r="N8" s="112" t="s">
        <v>72</v>
      </c>
      <c r="O8" s="112" t="s">
        <v>72</v>
      </c>
      <c r="P8" s="112" t="s">
        <v>72</v>
      </c>
      <c r="Q8" s="112" t="s">
        <v>72</v>
      </c>
      <c r="R8" s="112" t="s">
        <v>72</v>
      </c>
      <c r="S8" s="112">
        <v>84.2</v>
      </c>
      <c r="T8" s="112">
        <v>131.5</v>
      </c>
      <c r="U8" s="112">
        <v>1.56</v>
      </c>
      <c r="V8" s="112">
        <v>14.6</v>
      </c>
      <c r="W8" s="112" t="s">
        <v>72</v>
      </c>
      <c r="X8" s="112" t="s">
        <v>72</v>
      </c>
      <c r="Y8" s="112">
        <v>0.46500000000000002</v>
      </c>
      <c r="AB8" s="112"/>
    </row>
    <row r="9" spans="1:39" s="101" customFormat="1" x14ac:dyDescent="0.2">
      <c r="A9" s="120"/>
      <c r="B9" s="101" t="s">
        <v>244</v>
      </c>
      <c r="C9" s="110"/>
      <c r="D9" s="110"/>
      <c r="F9" s="111"/>
      <c r="G9" s="111"/>
      <c r="H9" s="110" t="s">
        <v>182</v>
      </c>
      <c r="I9" s="110" t="s">
        <v>151</v>
      </c>
      <c r="J9" s="110" t="s">
        <v>251</v>
      </c>
      <c r="K9" s="110" t="s">
        <v>143</v>
      </c>
      <c r="L9" s="110" t="s">
        <v>147</v>
      </c>
      <c r="M9" s="100"/>
      <c r="N9" s="100"/>
      <c r="O9" s="100"/>
      <c r="P9" s="100"/>
      <c r="Q9" s="100"/>
      <c r="R9" s="100"/>
      <c r="S9" s="111" t="s">
        <v>175</v>
      </c>
      <c r="T9" s="111" t="s">
        <v>176</v>
      </c>
      <c r="U9" s="111" t="s">
        <v>177</v>
      </c>
      <c r="V9" s="111" t="s">
        <v>146</v>
      </c>
      <c r="W9" s="111"/>
      <c r="X9" s="111"/>
      <c r="Y9" s="111" t="s">
        <v>178</v>
      </c>
      <c r="AB9" s="110"/>
    </row>
    <row r="10" spans="1:39" x14ac:dyDescent="0.2">
      <c r="A10" s="45" t="s">
        <v>22</v>
      </c>
      <c r="B10" s="22" t="s">
        <v>148</v>
      </c>
      <c r="C10" s="65">
        <v>6770</v>
      </c>
      <c r="D10" s="65">
        <v>5.45</v>
      </c>
      <c r="E10">
        <v>1.03</v>
      </c>
      <c r="F10" s="65">
        <v>0.69599999999999995</v>
      </c>
      <c r="G10" s="65" t="s">
        <v>72</v>
      </c>
      <c r="H10" s="107">
        <v>2.7719999999999998</v>
      </c>
      <c r="I10" s="107">
        <v>9.827</v>
      </c>
      <c r="J10" s="107">
        <v>2.988E-2</v>
      </c>
      <c r="K10" s="107">
        <v>432.3</v>
      </c>
      <c r="L10" s="107">
        <v>0.18779999999999999</v>
      </c>
      <c r="M10" s="65" t="s">
        <v>72</v>
      </c>
      <c r="N10" s="65" t="s">
        <v>72</v>
      </c>
      <c r="O10" s="65" t="s">
        <v>72</v>
      </c>
      <c r="P10" s="65" t="s">
        <v>72</v>
      </c>
      <c r="Q10" s="65" t="s">
        <v>72</v>
      </c>
      <c r="R10" s="65" t="s">
        <v>72</v>
      </c>
      <c r="S10" s="65">
        <v>1240</v>
      </c>
      <c r="T10" s="65">
        <v>657</v>
      </c>
      <c r="U10" s="65">
        <v>0.52900000000000003</v>
      </c>
      <c r="V10" s="65">
        <v>14.8</v>
      </c>
      <c r="W10" s="112" t="s">
        <v>72</v>
      </c>
      <c r="X10" s="112" t="s">
        <v>72</v>
      </c>
      <c r="Y10" s="65">
        <v>0.22900000000000001</v>
      </c>
      <c r="AB10" s="65"/>
    </row>
    <row r="11" spans="1:39" x14ac:dyDescent="0.2">
      <c r="A11" s="45"/>
      <c r="B11" s="101" t="s">
        <v>244</v>
      </c>
      <c r="C11" s="110"/>
      <c r="D11" s="110"/>
      <c r="E11" s="101"/>
      <c r="F11" s="111"/>
      <c r="G11" s="111"/>
      <c r="H11" s="110" t="s">
        <v>250</v>
      </c>
      <c r="I11" s="110" t="s">
        <v>252</v>
      </c>
      <c r="J11" s="110" t="s">
        <v>253</v>
      </c>
      <c r="K11" s="110" t="s">
        <v>149</v>
      </c>
      <c r="L11" s="110" t="s">
        <v>144</v>
      </c>
      <c r="M11" s="100"/>
      <c r="N11" s="100"/>
      <c r="O11" s="100"/>
      <c r="P11" s="100"/>
      <c r="Q11" s="100"/>
      <c r="R11" s="100"/>
      <c r="S11" s="111" t="s">
        <v>179</v>
      </c>
      <c r="T11" s="111" t="s">
        <v>180</v>
      </c>
      <c r="U11" s="111" t="s">
        <v>181</v>
      </c>
      <c r="V11" s="111" t="s">
        <v>140</v>
      </c>
      <c r="W11" s="111"/>
      <c r="X11" s="111"/>
      <c r="Y11" s="111" t="s">
        <v>182</v>
      </c>
      <c r="Z11" s="101"/>
      <c r="AA11" s="101"/>
      <c r="AB11" s="110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</row>
    <row r="12" spans="1:39" x14ac:dyDescent="0.2">
      <c r="A12" s="45" t="s">
        <v>45</v>
      </c>
      <c r="B12" s="22" t="s">
        <v>150</v>
      </c>
      <c r="C12" s="65">
        <v>1530</v>
      </c>
      <c r="D12" s="65">
        <v>12</v>
      </c>
      <c r="E12">
        <v>0.67200000000000004</v>
      </c>
      <c r="F12" s="65">
        <v>0.44700000000000001</v>
      </c>
      <c r="G12" s="65" t="s">
        <v>72</v>
      </c>
      <c r="H12" s="107">
        <v>1.224</v>
      </c>
      <c r="I12" s="106">
        <v>9.83</v>
      </c>
      <c r="J12" s="107">
        <v>2.9080000000000002E-2</v>
      </c>
      <c r="K12" s="107">
        <v>304.89999999999998</v>
      </c>
      <c r="L12" s="107">
        <v>0.18754999999999999</v>
      </c>
      <c r="M12" s="65" t="s">
        <v>72</v>
      </c>
      <c r="N12" s="65" t="s">
        <v>72</v>
      </c>
      <c r="O12" s="65" t="s">
        <v>72</v>
      </c>
      <c r="P12" s="65" t="s">
        <v>72</v>
      </c>
      <c r="Q12" s="65" t="s">
        <v>72</v>
      </c>
      <c r="R12" s="65" t="s">
        <v>72</v>
      </c>
      <c r="S12" s="65">
        <v>127</v>
      </c>
      <c r="T12" s="65">
        <v>215</v>
      </c>
      <c r="U12" s="65">
        <v>1.43</v>
      </c>
      <c r="V12" s="115">
        <v>15</v>
      </c>
      <c r="W12" s="112" t="s">
        <v>72</v>
      </c>
      <c r="X12" s="112" t="s">
        <v>72</v>
      </c>
      <c r="Y12" s="65">
        <v>0.437</v>
      </c>
      <c r="AB12" s="65"/>
    </row>
    <row r="13" spans="1:39" s="101" customFormat="1" x14ac:dyDescent="0.2">
      <c r="A13" s="120"/>
      <c r="B13" s="101" t="s">
        <v>244</v>
      </c>
      <c r="C13" s="100"/>
      <c r="D13" s="100"/>
      <c r="F13" s="100"/>
      <c r="G13" s="100"/>
      <c r="H13" s="110" t="s">
        <v>242</v>
      </c>
      <c r="I13" s="110" t="s">
        <v>256</v>
      </c>
      <c r="J13" s="110" t="s">
        <v>257</v>
      </c>
      <c r="K13" s="110" t="s">
        <v>143</v>
      </c>
      <c r="L13" s="110" t="s">
        <v>152</v>
      </c>
      <c r="M13" s="100"/>
      <c r="N13" s="100"/>
      <c r="O13" s="100"/>
      <c r="P13" s="100"/>
      <c r="Q13" s="100"/>
      <c r="R13" s="100"/>
      <c r="S13" s="111" t="s">
        <v>190</v>
      </c>
      <c r="T13" s="111" t="s">
        <v>183</v>
      </c>
      <c r="U13" s="111" t="s">
        <v>237</v>
      </c>
      <c r="V13" s="111" t="s">
        <v>140</v>
      </c>
      <c r="W13" s="111"/>
      <c r="X13" s="111"/>
      <c r="Y13" s="111" t="s">
        <v>254</v>
      </c>
      <c r="AB13" s="110"/>
    </row>
    <row r="14" spans="1:39" x14ac:dyDescent="0.2">
      <c r="A14" s="45" t="s">
        <v>23</v>
      </c>
      <c r="B14" s="22" t="s">
        <v>156</v>
      </c>
      <c r="C14" s="65">
        <v>5020</v>
      </c>
      <c r="D14" s="65">
        <v>10.1</v>
      </c>
      <c r="E14">
        <v>1.1419999999999999</v>
      </c>
      <c r="F14" s="65">
        <v>0.91200000000000003</v>
      </c>
      <c r="G14" s="65" t="s">
        <v>72</v>
      </c>
      <c r="H14" s="107">
        <v>3.7999999999999999E-2</v>
      </c>
      <c r="I14" s="107">
        <v>9.8209999999999997</v>
      </c>
      <c r="J14" s="107">
        <v>2.9430000000000001E-2</v>
      </c>
      <c r="K14" s="107">
        <v>311.10000000000002</v>
      </c>
      <c r="L14" s="107">
        <v>0.18793000000000001</v>
      </c>
      <c r="M14" s="65" t="s">
        <v>72</v>
      </c>
      <c r="N14" s="65" t="s">
        <v>72</v>
      </c>
      <c r="O14" s="65" t="s">
        <v>72</v>
      </c>
      <c r="P14" s="65" t="s">
        <v>72</v>
      </c>
      <c r="Q14" s="65" t="s">
        <v>72</v>
      </c>
      <c r="R14" s="65" t="s">
        <v>72</v>
      </c>
      <c r="S14" s="65">
        <v>497</v>
      </c>
      <c r="T14" s="65">
        <v>439</v>
      </c>
      <c r="U14" s="65">
        <v>0.88500000000000001</v>
      </c>
      <c r="V14" s="65">
        <v>12.52</v>
      </c>
      <c r="W14" s="112" t="s">
        <v>72</v>
      </c>
      <c r="X14" s="112" t="s">
        <v>72</v>
      </c>
      <c r="Y14" s="65">
        <v>0.27500000000000002</v>
      </c>
      <c r="AB14" s="65"/>
    </row>
    <row r="15" spans="1:39" x14ac:dyDescent="0.2">
      <c r="A15" s="45"/>
      <c r="B15" t="s">
        <v>244</v>
      </c>
      <c r="C15" s="107"/>
      <c r="D15" s="107"/>
      <c r="E15" s="101"/>
      <c r="F15" s="65"/>
      <c r="G15" s="65"/>
      <c r="H15" s="107" t="s">
        <v>258</v>
      </c>
      <c r="I15" s="107" t="s">
        <v>254</v>
      </c>
      <c r="J15" s="107" t="s">
        <v>259</v>
      </c>
      <c r="K15" s="107" t="s">
        <v>157</v>
      </c>
      <c r="L15" s="107" t="s">
        <v>158</v>
      </c>
      <c r="M15" s="30"/>
      <c r="N15" s="30"/>
      <c r="O15" s="30"/>
      <c r="P15" s="30"/>
      <c r="Q15" s="30"/>
      <c r="R15" s="30"/>
      <c r="S15" s="65" t="s">
        <v>180</v>
      </c>
      <c r="T15" s="65" t="s">
        <v>184</v>
      </c>
      <c r="U15" s="65" t="s">
        <v>185</v>
      </c>
      <c r="V15" s="65" t="s">
        <v>186</v>
      </c>
      <c r="W15" s="65"/>
      <c r="X15" s="65"/>
      <c r="Y15" s="65" t="s">
        <v>188</v>
      </c>
      <c r="AB15" s="107"/>
    </row>
    <row r="16" spans="1:39" s="102" customFormat="1" x14ac:dyDescent="0.2">
      <c r="A16" s="121" t="s">
        <v>28</v>
      </c>
      <c r="B16" s="122" t="s">
        <v>159</v>
      </c>
      <c r="C16" s="112">
        <v>4160</v>
      </c>
      <c r="D16" s="112">
        <v>14.1</v>
      </c>
      <c r="E16">
        <v>1.2</v>
      </c>
      <c r="F16" s="112">
        <v>0.93600000000000005</v>
      </c>
      <c r="G16" s="112" t="s">
        <v>72</v>
      </c>
      <c r="H16" s="113">
        <v>0.157</v>
      </c>
      <c r="I16" s="113">
        <v>9.8010000000000002</v>
      </c>
      <c r="J16" s="113">
        <v>2.912E-2</v>
      </c>
      <c r="K16" s="113">
        <v>306.5</v>
      </c>
      <c r="L16" s="113">
        <v>0.18833</v>
      </c>
      <c r="M16" s="65" t="s">
        <v>72</v>
      </c>
      <c r="N16" s="65" t="s">
        <v>72</v>
      </c>
      <c r="O16" s="65" t="s">
        <v>72</v>
      </c>
      <c r="P16" s="65" t="s">
        <v>72</v>
      </c>
      <c r="Q16" s="65" t="s">
        <v>72</v>
      </c>
      <c r="R16" s="65" t="s">
        <v>72</v>
      </c>
      <c r="S16" s="112">
        <v>295</v>
      </c>
      <c r="T16" s="112">
        <v>347</v>
      </c>
      <c r="U16" s="112">
        <v>1.17</v>
      </c>
      <c r="V16" s="112">
        <v>12.82</v>
      </c>
      <c r="W16" s="112" t="s">
        <v>72</v>
      </c>
      <c r="X16" s="112" t="s">
        <v>72</v>
      </c>
      <c r="Y16" s="116">
        <v>0.36</v>
      </c>
      <c r="AB16" s="112"/>
    </row>
    <row r="17" spans="1:56" s="101" customFormat="1" x14ac:dyDescent="0.2">
      <c r="A17" s="120"/>
      <c r="B17" s="101" t="s">
        <v>244</v>
      </c>
      <c r="C17" s="110"/>
      <c r="D17" s="110"/>
      <c r="F17" s="111"/>
      <c r="G17" s="111"/>
      <c r="H17" s="110" t="s">
        <v>174</v>
      </c>
      <c r="I17" s="110" t="s">
        <v>231</v>
      </c>
      <c r="J17" s="110" t="s">
        <v>260</v>
      </c>
      <c r="K17" s="110" t="s">
        <v>160</v>
      </c>
      <c r="L17" s="110" t="s">
        <v>161</v>
      </c>
      <c r="M17" s="100"/>
      <c r="N17" s="100"/>
      <c r="O17" s="100"/>
      <c r="P17" s="100"/>
      <c r="Q17" s="100"/>
      <c r="R17" s="100"/>
      <c r="S17" s="111" t="s">
        <v>189</v>
      </c>
      <c r="T17" s="111" t="s">
        <v>190</v>
      </c>
      <c r="U17" s="111" t="s">
        <v>168</v>
      </c>
      <c r="V17" s="111" t="s">
        <v>191</v>
      </c>
      <c r="W17" s="111"/>
      <c r="X17" s="111"/>
      <c r="Y17" s="111" t="s">
        <v>169</v>
      </c>
      <c r="AB17" s="110"/>
    </row>
    <row r="18" spans="1:56" x14ac:dyDescent="0.2">
      <c r="A18" s="45" t="s">
        <v>27</v>
      </c>
      <c r="B18" s="122" t="s">
        <v>162</v>
      </c>
      <c r="C18" s="107">
        <v>997</v>
      </c>
      <c r="D18" s="107">
        <v>14.2</v>
      </c>
      <c r="E18">
        <v>1.1399999999999999</v>
      </c>
      <c r="F18" s="30">
        <v>0.84299999999999997</v>
      </c>
      <c r="G18" s="65" t="s">
        <v>72</v>
      </c>
      <c r="H18" s="107">
        <v>0.13070000000000001</v>
      </c>
      <c r="I18" s="107">
        <v>9.8079999999999998</v>
      </c>
      <c r="J18" s="107">
        <v>2.8969999999999999E-2</v>
      </c>
      <c r="K18" s="107">
        <v>303.2</v>
      </c>
      <c r="L18" s="108">
        <v>0.188</v>
      </c>
      <c r="M18" s="65" t="s">
        <v>72</v>
      </c>
      <c r="N18" s="65" t="s">
        <v>72</v>
      </c>
      <c r="O18" s="65" t="s">
        <v>72</v>
      </c>
      <c r="P18" s="65" t="s">
        <v>72</v>
      </c>
      <c r="Q18" s="65" t="s">
        <v>72</v>
      </c>
      <c r="R18" s="65" t="s">
        <v>72</v>
      </c>
      <c r="S18" s="65">
        <v>61.8</v>
      </c>
      <c r="T18" s="65">
        <v>89.5</v>
      </c>
      <c r="U18" s="65">
        <v>1.25</v>
      </c>
      <c r="V18" s="65">
        <v>13.52</v>
      </c>
      <c r="W18" s="112" t="s">
        <v>72</v>
      </c>
      <c r="X18" s="112" t="s">
        <v>72</v>
      </c>
      <c r="Y18" s="65">
        <v>0.378</v>
      </c>
      <c r="AB18" s="107"/>
    </row>
    <row r="19" spans="1:56" s="101" customFormat="1" x14ac:dyDescent="0.2">
      <c r="A19" s="120"/>
      <c r="B19" s="101" t="s">
        <v>244</v>
      </c>
      <c r="C19" s="100"/>
      <c r="D19" s="100"/>
      <c r="F19" s="100"/>
      <c r="G19" s="100"/>
      <c r="H19" s="110" t="s">
        <v>262</v>
      </c>
      <c r="I19" s="110" t="s">
        <v>163</v>
      </c>
      <c r="J19" s="110" t="s">
        <v>164</v>
      </c>
      <c r="K19" s="110" t="s">
        <v>165</v>
      </c>
      <c r="L19" s="110" t="s">
        <v>166</v>
      </c>
      <c r="M19" s="100"/>
      <c r="N19" s="100"/>
      <c r="O19" s="100"/>
      <c r="P19" s="100"/>
      <c r="Q19" s="100"/>
      <c r="R19" s="100"/>
      <c r="S19" s="111" t="s">
        <v>263</v>
      </c>
      <c r="T19" s="111" t="s">
        <v>261</v>
      </c>
      <c r="U19" s="111" t="s">
        <v>229</v>
      </c>
      <c r="V19" s="111" t="s">
        <v>193</v>
      </c>
      <c r="W19" s="111"/>
      <c r="X19" s="111"/>
      <c r="Y19" s="111" t="s">
        <v>231</v>
      </c>
      <c r="AB19" s="100"/>
    </row>
    <row r="20" spans="1:56" s="102" customFormat="1" x14ac:dyDescent="0.2">
      <c r="A20" s="121" t="s">
        <v>25</v>
      </c>
      <c r="B20" s="122" t="s">
        <v>194</v>
      </c>
      <c r="C20" s="112">
        <v>3090</v>
      </c>
      <c r="D20" s="112">
        <v>13.09</v>
      </c>
      <c r="E20">
        <v>1.081</v>
      </c>
      <c r="F20" s="112">
        <v>0.88600000000000001</v>
      </c>
      <c r="G20" s="112">
        <v>4.6100000000000002E-2</v>
      </c>
      <c r="H20" s="113">
        <v>5.2999999999999999E-2</v>
      </c>
      <c r="I20" s="117">
        <v>9.82</v>
      </c>
      <c r="J20" s="113">
        <v>2.8989999999999998E-2</v>
      </c>
      <c r="K20" s="113">
        <v>306.5</v>
      </c>
      <c r="L20" s="113">
        <v>0.18804000000000001</v>
      </c>
      <c r="M20" s="112">
        <v>7.17E-2</v>
      </c>
      <c r="N20" s="112">
        <v>0.98599999999999999</v>
      </c>
      <c r="O20" s="112">
        <v>0.15140000000000001</v>
      </c>
      <c r="P20" s="112">
        <v>0.79300000000000004</v>
      </c>
      <c r="Q20" s="112">
        <v>0.38900000000000001</v>
      </c>
      <c r="R20" s="112">
        <v>0.33300000000000002</v>
      </c>
      <c r="S20" s="112">
        <v>236</v>
      </c>
      <c r="T20" s="112">
        <v>286</v>
      </c>
      <c r="U20" s="112">
        <v>1.2110000000000001</v>
      </c>
      <c r="V20" s="118">
        <v>12.2</v>
      </c>
      <c r="W20" s="112">
        <v>235</v>
      </c>
      <c r="X20" s="112">
        <v>19.2</v>
      </c>
      <c r="Y20" s="112">
        <v>0.371</v>
      </c>
      <c r="AB20" s="112"/>
    </row>
    <row r="21" spans="1:56" s="101" customFormat="1" x14ac:dyDescent="0.2">
      <c r="A21" s="120"/>
      <c r="B21" s="101" t="s">
        <v>244</v>
      </c>
      <c r="C21" s="110"/>
      <c r="D21" s="110"/>
      <c r="F21" s="111"/>
      <c r="G21" s="111"/>
      <c r="H21" s="110" t="s">
        <v>264</v>
      </c>
      <c r="I21" s="110" t="s">
        <v>224</v>
      </c>
      <c r="J21" s="110" t="s">
        <v>251</v>
      </c>
      <c r="K21" s="110" t="s">
        <v>143</v>
      </c>
      <c r="L21" s="110" t="s">
        <v>195</v>
      </c>
      <c r="M21" s="111" t="s">
        <v>565</v>
      </c>
      <c r="N21" s="111" t="s">
        <v>566</v>
      </c>
      <c r="O21" s="111" t="s">
        <v>567</v>
      </c>
      <c r="P21" s="111" t="s">
        <v>568</v>
      </c>
      <c r="Q21" s="111" t="s">
        <v>208</v>
      </c>
      <c r="R21" s="111" t="s">
        <v>569</v>
      </c>
      <c r="S21" s="111" t="s">
        <v>221</v>
      </c>
      <c r="T21" s="111" t="s">
        <v>222</v>
      </c>
      <c r="U21" s="111" t="s">
        <v>223</v>
      </c>
      <c r="V21" s="111" t="s">
        <v>214</v>
      </c>
      <c r="W21" s="111" t="s">
        <v>212</v>
      </c>
      <c r="X21" s="111" t="s">
        <v>143</v>
      </c>
      <c r="Y21" s="111" t="s">
        <v>224</v>
      </c>
      <c r="AB21" s="110"/>
    </row>
    <row r="22" spans="1:56" x14ac:dyDescent="0.2">
      <c r="A22" s="45" t="s">
        <v>26</v>
      </c>
      <c r="B22" s="22" t="s">
        <v>196</v>
      </c>
      <c r="C22" s="65">
        <v>2940</v>
      </c>
      <c r="D22" s="65">
        <v>15.26</v>
      </c>
      <c r="E22">
        <v>1.129</v>
      </c>
      <c r="F22" s="65">
        <v>0.88600000000000001</v>
      </c>
      <c r="G22" s="65">
        <v>4.3400000000000001E-2</v>
      </c>
      <c r="H22" s="107">
        <v>0.13800000000000001</v>
      </c>
      <c r="I22" s="107">
        <v>9.8260000000000005</v>
      </c>
      <c r="J22" s="107">
        <v>2.9190000000000001E-2</v>
      </c>
      <c r="K22" s="107">
        <v>305.7</v>
      </c>
      <c r="L22" s="107">
        <v>0.18793000000000001</v>
      </c>
      <c r="M22" s="65">
        <v>7.0800000000000002E-2</v>
      </c>
      <c r="N22" s="65">
        <v>0.98099999999999998</v>
      </c>
      <c r="O22" s="65">
        <v>0.1525</v>
      </c>
      <c r="P22" s="65">
        <v>0.78500000000000003</v>
      </c>
      <c r="Q22" s="65">
        <v>0.38740000000000002</v>
      </c>
      <c r="R22" s="65">
        <v>0.33100000000000002</v>
      </c>
      <c r="S22" s="65">
        <v>193</v>
      </c>
      <c r="T22" s="65">
        <v>260</v>
      </c>
      <c r="U22" s="65">
        <v>1.35</v>
      </c>
      <c r="V22" s="65">
        <v>12.74</v>
      </c>
      <c r="W22" s="65">
        <v>260</v>
      </c>
      <c r="X22" s="65">
        <v>20.399999999999999</v>
      </c>
      <c r="Y22" s="65">
        <v>0.41299999999999998</v>
      </c>
      <c r="AB22" s="65"/>
    </row>
    <row r="23" spans="1:56" x14ac:dyDescent="0.2">
      <c r="A23" s="45"/>
      <c r="B23" s="101" t="s">
        <v>244</v>
      </c>
      <c r="C23" s="110"/>
      <c r="D23" s="110"/>
      <c r="E23" s="101"/>
      <c r="F23" s="111"/>
      <c r="G23" s="111"/>
      <c r="H23" s="110" t="s">
        <v>163</v>
      </c>
      <c r="I23" s="110" t="s">
        <v>151</v>
      </c>
      <c r="J23" s="110" t="s">
        <v>265</v>
      </c>
      <c r="K23" s="110" t="s">
        <v>143</v>
      </c>
      <c r="L23" s="110" t="s">
        <v>197</v>
      </c>
      <c r="M23" s="111" t="s">
        <v>570</v>
      </c>
      <c r="N23" s="111" t="s">
        <v>225</v>
      </c>
      <c r="O23" s="111" t="s">
        <v>571</v>
      </c>
      <c r="P23" s="111" t="s">
        <v>182</v>
      </c>
      <c r="Q23" s="111" t="s">
        <v>572</v>
      </c>
      <c r="R23" s="111" t="s">
        <v>258</v>
      </c>
      <c r="S23" s="111" t="s">
        <v>183</v>
      </c>
      <c r="T23" s="111" t="s">
        <v>212</v>
      </c>
      <c r="U23" s="111" t="s">
        <v>168</v>
      </c>
      <c r="V23" s="111" t="s">
        <v>191</v>
      </c>
      <c r="W23" s="111" t="s">
        <v>222</v>
      </c>
      <c r="X23" s="111" t="s">
        <v>157</v>
      </c>
      <c r="Y23" s="111" t="s">
        <v>225</v>
      </c>
      <c r="Z23" s="101"/>
      <c r="AA23" s="101"/>
      <c r="AB23" s="110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</row>
    <row r="24" spans="1:56" x14ac:dyDescent="0.2">
      <c r="A24" s="45" t="s">
        <v>18</v>
      </c>
      <c r="B24" s="22" t="s">
        <v>198</v>
      </c>
      <c r="C24" s="107">
        <v>2370</v>
      </c>
      <c r="D24" s="107">
        <v>13.79</v>
      </c>
      <c r="E24">
        <v>0.96799999999999997</v>
      </c>
      <c r="F24" s="30">
        <v>0.72499999999999998</v>
      </c>
      <c r="G24" s="65">
        <v>3.4000000000000002E-2</v>
      </c>
      <c r="H24" s="107">
        <v>5.2900000000000003E-2</v>
      </c>
      <c r="I24" s="107">
        <v>9.8610000000000007</v>
      </c>
      <c r="J24" s="107">
        <v>2.8969999999999999E-2</v>
      </c>
      <c r="K24" s="107">
        <v>300.3</v>
      </c>
      <c r="L24" s="107">
        <v>0.18797</v>
      </c>
      <c r="M24" s="65">
        <v>7.17E-2</v>
      </c>
      <c r="N24" s="65">
        <v>0.997</v>
      </c>
      <c r="O24" s="65">
        <v>0.1497</v>
      </c>
      <c r="P24" s="65">
        <v>0.79100000000000004</v>
      </c>
      <c r="Q24" s="65">
        <v>0.38900000000000001</v>
      </c>
      <c r="R24" s="65">
        <v>0.33100000000000002</v>
      </c>
      <c r="S24" s="65">
        <v>172</v>
      </c>
      <c r="T24" s="65">
        <v>242</v>
      </c>
      <c r="U24" s="65">
        <v>1.34</v>
      </c>
      <c r="V24" s="65">
        <v>13.35</v>
      </c>
      <c r="W24" s="65">
        <v>285</v>
      </c>
      <c r="X24" s="65">
        <v>21.3</v>
      </c>
      <c r="Y24" s="65">
        <v>0.40200000000000002</v>
      </c>
      <c r="AB24" s="107"/>
    </row>
    <row r="25" spans="1:56" s="101" customFormat="1" x14ac:dyDescent="0.2">
      <c r="A25" s="120"/>
      <c r="B25" s="101" t="s">
        <v>244</v>
      </c>
      <c r="C25" s="100"/>
      <c r="D25" s="100"/>
      <c r="F25" s="100"/>
      <c r="G25" s="100"/>
      <c r="H25" s="110" t="s">
        <v>266</v>
      </c>
      <c r="I25" s="110" t="s">
        <v>174</v>
      </c>
      <c r="J25" s="110" t="s">
        <v>267</v>
      </c>
      <c r="K25" s="110" t="s">
        <v>165</v>
      </c>
      <c r="L25" s="110" t="s">
        <v>152</v>
      </c>
      <c r="M25" s="111" t="s">
        <v>570</v>
      </c>
      <c r="N25" s="111" t="s">
        <v>178</v>
      </c>
      <c r="O25" s="111" t="s">
        <v>573</v>
      </c>
      <c r="P25" s="111" t="s">
        <v>153</v>
      </c>
      <c r="Q25" s="111" t="s">
        <v>574</v>
      </c>
      <c r="R25" s="111" t="s">
        <v>205</v>
      </c>
      <c r="S25" s="111" t="s">
        <v>255</v>
      </c>
      <c r="T25" s="111" t="s">
        <v>226</v>
      </c>
      <c r="U25" s="111" t="s">
        <v>168</v>
      </c>
      <c r="V25" s="111" t="s">
        <v>219</v>
      </c>
      <c r="W25" s="111" t="s">
        <v>227</v>
      </c>
      <c r="X25" s="111" t="s">
        <v>157</v>
      </c>
      <c r="Y25" s="111" t="s">
        <v>154</v>
      </c>
      <c r="AB25" s="100"/>
    </row>
    <row r="26" spans="1:56" x14ac:dyDescent="0.2">
      <c r="A26" s="45" t="s">
        <v>20</v>
      </c>
      <c r="B26" s="22" t="s">
        <v>200</v>
      </c>
      <c r="C26" s="65">
        <v>2770</v>
      </c>
      <c r="D26" s="65">
        <v>13.77</v>
      </c>
      <c r="E26">
        <v>0.90500000000000003</v>
      </c>
      <c r="F26" s="65">
        <v>0.63200000000000001</v>
      </c>
      <c r="G26" s="65">
        <v>2.87E-2</v>
      </c>
      <c r="H26" s="106">
        <v>0.06</v>
      </c>
      <c r="I26" s="107">
        <v>9.843</v>
      </c>
      <c r="J26" s="107">
        <v>2.9190000000000001E-2</v>
      </c>
      <c r="K26" s="107">
        <v>300.3</v>
      </c>
      <c r="L26" s="107">
        <v>0.18779999999999999</v>
      </c>
      <c r="M26" s="65">
        <v>6.9800000000000001E-2</v>
      </c>
      <c r="N26" s="109">
        <v>0.99</v>
      </c>
      <c r="O26" s="65">
        <v>0.14990000000000001</v>
      </c>
      <c r="P26" s="65">
        <v>0.79300000000000004</v>
      </c>
      <c r="Q26" s="65">
        <v>0.38800000000000001</v>
      </c>
      <c r="R26" s="109">
        <v>0.33</v>
      </c>
      <c r="S26" s="65">
        <v>201</v>
      </c>
      <c r="T26" s="65">
        <v>306</v>
      </c>
      <c r="U26" s="65">
        <v>1.52</v>
      </c>
      <c r="V26" s="65">
        <v>14.3</v>
      </c>
      <c r="W26" s="65">
        <v>315</v>
      </c>
      <c r="X26" s="115">
        <v>22</v>
      </c>
      <c r="Y26" s="65">
        <v>0.45700000000000002</v>
      </c>
      <c r="AB26" s="65"/>
    </row>
    <row r="27" spans="1:56" x14ac:dyDescent="0.2">
      <c r="A27" s="45"/>
      <c r="B27" s="101" t="s">
        <v>244</v>
      </c>
      <c r="C27" s="110"/>
      <c r="D27" s="110"/>
      <c r="E27" s="101"/>
      <c r="F27" s="111"/>
      <c r="G27" s="111"/>
      <c r="H27" s="110" t="s">
        <v>199</v>
      </c>
      <c r="I27" s="110" t="s">
        <v>268</v>
      </c>
      <c r="J27" s="110" t="s">
        <v>269</v>
      </c>
      <c r="K27" s="110" t="s">
        <v>165</v>
      </c>
      <c r="L27" s="110" t="s">
        <v>144</v>
      </c>
      <c r="M27" s="111" t="s">
        <v>575</v>
      </c>
      <c r="N27" s="111" t="s">
        <v>213</v>
      </c>
      <c r="O27" s="111" t="s">
        <v>576</v>
      </c>
      <c r="P27" s="111" t="s">
        <v>568</v>
      </c>
      <c r="Q27" s="111" t="s">
        <v>208</v>
      </c>
      <c r="R27" s="111" t="s">
        <v>199</v>
      </c>
      <c r="S27" s="111" t="s">
        <v>228</v>
      </c>
      <c r="T27" s="111" t="s">
        <v>227</v>
      </c>
      <c r="U27" s="111" t="s">
        <v>229</v>
      </c>
      <c r="V27" s="111" t="s">
        <v>146</v>
      </c>
      <c r="W27" s="111" t="s">
        <v>230</v>
      </c>
      <c r="X27" s="111" t="s">
        <v>215</v>
      </c>
      <c r="Y27" s="111" t="s">
        <v>231</v>
      </c>
      <c r="Z27" s="101"/>
      <c r="AA27" s="101"/>
      <c r="AB27" s="110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56" x14ac:dyDescent="0.2">
      <c r="A28" s="45" t="s">
        <v>15</v>
      </c>
      <c r="B28" s="22" t="s">
        <v>201</v>
      </c>
      <c r="C28" s="107">
        <v>134.69999999999999</v>
      </c>
      <c r="D28" s="107">
        <v>11.59</v>
      </c>
      <c r="E28">
        <v>0.66100000000000003</v>
      </c>
      <c r="F28" s="65">
        <v>0.47299999999999998</v>
      </c>
      <c r="G28" s="65">
        <v>2.2100000000000002E-2</v>
      </c>
      <c r="H28" s="107">
        <v>8.4599999999999995E-2</v>
      </c>
      <c r="I28" s="107">
        <v>9.8249999999999993</v>
      </c>
      <c r="J28" s="107">
        <v>2.8930000000000001E-2</v>
      </c>
      <c r="K28" s="107">
        <v>296.5</v>
      </c>
      <c r="L28" s="107">
        <v>0.18769</v>
      </c>
      <c r="M28" s="65">
        <v>7.1400000000000005E-2</v>
      </c>
      <c r="N28" s="65">
        <v>0.98499999999999999</v>
      </c>
      <c r="O28" s="65">
        <v>0.153</v>
      </c>
      <c r="P28" s="65">
        <v>0.79400000000000004</v>
      </c>
      <c r="Q28" s="65">
        <v>0.38800000000000001</v>
      </c>
      <c r="R28" s="65">
        <v>0.33300000000000002</v>
      </c>
      <c r="S28" s="65">
        <v>11.53</v>
      </c>
      <c r="T28" s="65">
        <v>21.4</v>
      </c>
      <c r="U28" s="65">
        <v>1.73</v>
      </c>
      <c r="V28" s="65">
        <v>13.97</v>
      </c>
      <c r="W28" s="65">
        <v>299</v>
      </c>
      <c r="X28" s="65">
        <v>21.4</v>
      </c>
      <c r="Y28" s="65">
        <v>0.51300000000000001</v>
      </c>
      <c r="AB28" s="107"/>
    </row>
    <row r="29" spans="1:56" s="101" customFormat="1" x14ac:dyDescent="0.2">
      <c r="A29" s="120"/>
      <c r="B29" s="101" t="s">
        <v>244</v>
      </c>
      <c r="C29" s="100"/>
      <c r="D29" s="100"/>
      <c r="F29" s="100"/>
      <c r="G29" s="100"/>
      <c r="H29" s="110" t="s">
        <v>202</v>
      </c>
      <c r="I29" s="110" t="s">
        <v>205</v>
      </c>
      <c r="J29" s="110" t="s">
        <v>155</v>
      </c>
      <c r="K29" s="110" t="s">
        <v>160</v>
      </c>
      <c r="L29" s="110" t="s">
        <v>197</v>
      </c>
      <c r="M29" s="111" t="s">
        <v>577</v>
      </c>
      <c r="N29" s="111" t="s">
        <v>213</v>
      </c>
      <c r="O29" s="111" t="s">
        <v>208</v>
      </c>
      <c r="P29" s="111" t="s">
        <v>151</v>
      </c>
      <c r="Q29" s="111" t="s">
        <v>205</v>
      </c>
      <c r="R29" s="111" t="s">
        <v>199</v>
      </c>
      <c r="S29" s="111" t="s">
        <v>204</v>
      </c>
      <c r="T29" s="111" t="s">
        <v>160</v>
      </c>
      <c r="U29" s="111" t="s">
        <v>177</v>
      </c>
      <c r="V29" s="111" t="s">
        <v>232</v>
      </c>
      <c r="W29" s="111" t="s">
        <v>230</v>
      </c>
      <c r="X29" s="111" t="s">
        <v>217</v>
      </c>
      <c r="Y29" s="111" t="s">
        <v>178</v>
      </c>
      <c r="AB29" s="100"/>
    </row>
    <row r="30" spans="1:56" x14ac:dyDescent="0.2">
      <c r="A30" s="45" t="s">
        <v>1</v>
      </c>
      <c r="B30" s="22" t="s">
        <v>203</v>
      </c>
      <c r="C30" s="107">
        <v>284</v>
      </c>
      <c r="D30" s="107">
        <v>15.88</v>
      </c>
      <c r="E30">
        <v>0.91800000000000004</v>
      </c>
      <c r="F30" s="65">
        <v>0.65700000000000003</v>
      </c>
      <c r="G30" s="65">
        <v>3.0099999999999998E-2</v>
      </c>
      <c r="H30" s="107">
        <v>8.2900000000000001E-2</v>
      </c>
      <c r="I30" s="107">
        <v>9.8659999999999997</v>
      </c>
      <c r="J30" s="107">
        <v>2.8840000000000001E-2</v>
      </c>
      <c r="K30" s="107">
        <v>299.3</v>
      </c>
      <c r="L30" s="107">
        <v>0.18790000000000001</v>
      </c>
      <c r="M30" s="65">
        <v>7.1300000000000002E-2</v>
      </c>
      <c r="N30" s="109">
        <v>0.98</v>
      </c>
      <c r="O30" s="65">
        <v>0.15129999999999999</v>
      </c>
      <c r="P30" s="65">
        <v>0.79300000000000004</v>
      </c>
      <c r="Q30" s="65">
        <v>0.38500000000000001</v>
      </c>
      <c r="R30" s="65">
        <v>0.33200000000000002</v>
      </c>
      <c r="S30" s="65">
        <v>17.7</v>
      </c>
      <c r="T30" s="65">
        <v>32.5</v>
      </c>
      <c r="U30" s="88">
        <v>1.7</v>
      </c>
      <c r="V30" s="115">
        <v>14</v>
      </c>
      <c r="W30" s="65">
        <v>305</v>
      </c>
      <c r="X30" s="65">
        <v>21.8</v>
      </c>
      <c r="Y30" s="109">
        <v>0.51</v>
      </c>
      <c r="AB30" s="107"/>
    </row>
    <row r="31" spans="1:56" x14ac:dyDescent="0.2">
      <c r="A31" s="45"/>
      <c r="B31" s="101" t="s">
        <v>244</v>
      </c>
      <c r="C31" s="100"/>
      <c r="D31" s="100"/>
      <c r="E31" s="101"/>
      <c r="F31" s="100"/>
      <c r="G31" s="100"/>
      <c r="H31" s="110" t="s">
        <v>271</v>
      </c>
      <c r="I31" s="110" t="s">
        <v>208</v>
      </c>
      <c r="J31" s="110" t="s">
        <v>272</v>
      </c>
      <c r="K31" s="110" t="s">
        <v>160</v>
      </c>
      <c r="L31" s="110" t="s">
        <v>207</v>
      </c>
      <c r="M31" s="111" t="s">
        <v>202</v>
      </c>
      <c r="N31" s="111" t="s">
        <v>169</v>
      </c>
      <c r="O31" s="111" t="s">
        <v>578</v>
      </c>
      <c r="P31" s="111" t="s">
        <v>247</v>
      </c>
      <c r="Q31" s="111" t="s">
        <v>574</v>
      </c>
      <c r="R31" s="111" t="s">
        <v>568</v>
      </c>
      <c r="S31" s="111" t="s">
        <v>236</v>
      </c>
      <c r="T31" s="111" t="s">
        <v>218</v>
      </c>
      <c r="U31" s="111" t="s">
        <v>233</v>
      </c>
      <c r="V31" s="111" t="s">
        <v>143</v>
      </c>
      <c r="W31" s="111" t="s">
        <v>234</v>
      </c>
      <c r="X31" s="111" t="s">
        <v>220</v>
      </c>
      <c r="Y31" s="111" t="s">
        <v>235</v>
      </c>
      <c r="Z31" s="101"/>
      <c r="AA31" s="101"/>
      <c r="AB31" s="100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</row>
    <row r="32" spans="1:56" x14ac:dyDescent="0.2">
      <c r="A32" s="45" t="s">
        <v>41</v>
      </c>
      <c r="B32" s="22" t="s">
        <v>209</v>
      </c>
      <c r="C32" s="65">
        <v>2120</v>
      </c>
      <c r="D32" s="65">
        <v>13.51</v>
      </c>
      <c r="E32">
        <v>0.89400000000000002</v>
      </c>
      <c r="F32" s="65">
        <v>0.64800000000000002</v>
      </c>
      <c r="G32" s="65">
        <v>3.0499999999999999E-2</v>
      </c>
      <c r="H32" s="107">
        <v>0.93600000000000005</v>
      </c>
      <c r="I32" s="106">
        <v>9.83</v>
      </c>
      <c r="J32" s="107">
        <v>2.9020000000000001E-2</v>
      </c>
      <c r="K32" s="107">
        <v>304.39999999999998</v>
      </c>
      <c r="L32" s="107">
        <v>0.18775</v>
      </c>
      <c r="M32" s="65">
        <v>7.1099999999999997E-2</v>
      </c>
      <c r="N32" s="65">
        <v>0.98699999999999999</v>
      </c>
      <c r="O32" s="65">
        <v>0.15079999999999999</v>
      </c>
      <c r="P32" s="65">
        <v>0.78500000000000003</v>
      </c>
      <c r="Q32" s="65">
        <v>0.38900000000000001</v>
      </c>
      <c r="R32" s="65">
        <v>0.33500000000000002</v>
      </c>
      <c r="S32" s="65">
        <v>157</v>
      </c>
      <c r="T32" s="65">
        <v>237</v>
      </c>
      <c r="U32" s="65">
        <v>1.51</v>
      </c>
      <c r="V32" s="65">
        <v>13.8</v>
      </c>
      <c r="W32" s="65">
        <v>293</v>
      </c>
      <c r="X32" s="65">
        <v>21.3</v>
      </c>
      <c r="Y32" s="109">
        <v>0.46</v>
      </c>
      <c r="AB32" s="65"/>
    </row>
    <row r="33" spans="1:39" x14ac:dyDescent="0.2">
      <c r="A33" s="45"/>
      <c r="B33" t="s">
        <v>244</v>
      </c>
      <c r="C33" s="107"/>
      <c r="D33" s="107"/>
      <c r="E33" s="101"/>
      <c r="F33" s="65"/>
      <c r="G33" s="65"/>
      <c r="H33" s="107" t="s">
        <v>273</v>
      </c>
      <c r="I33" s="107" t="s">
        <v>274</v>
      </c>
      <c r="J33" s="107" t="s">
        <v>275</v>
      </c>
      <c r="K33" s="107" t="s">
        <v>160</v>
      </c>
      <c r="L33" s="107" t="s">
        <v>195</v>
      </c>
      <c r="M33" s="65" t="s">
        <v>271</v>
      </c>
      <c r="N33" s="65" t="s">
        <v>225</v>
      </c>
      <c r="O33" s="65" t="s">
        <v>579</v>
      </c>
      <c r="P33" s="65" t="s">
        <v>178</v>
      </c>
      <c r="Q33" s="65" t="s">
        <v>163</v>
      </c>
      <c r="R33" s="65" t="s">
        <v>258</v>
      </c>
      <c r="S33" s="65" t="s">
        <v>187</v>
      </c>
      <c r="T33" s="65" t="s">
        <v>222</v>
      </c>
      <c r="U33" s="65" t="s">
        <v>237</v>
      </c>
      <c r="V33" s="65" t="s">
        <v>143</v>
      </c>
      <c r="W33" s="65" t="s">
        <v>184</v>
      </c>
      <c r="X33" s="65" t="s">
        <v>238</v>
      </c>
      <c r="Y33" s="65" t="s">
        <v>151</v>
      </c>
      <c r="AB33" s="107"/>
    </row>
    <row r="34" spans="1:39" s="102" customFormat="1" x14ac:dyDescent="0.2">
      <c r="A34" s="121" t="s">
        <v>43</v>
      </c>
      <c r="B34" s="122" t="s">
        <v>210</v>
      </c>
      <c r="C34" s="112">
        <v>564</v>
      </c>
      <c r="D34" s="112">
        <v>15.17</v>
      </c>
      <c r="E34">
        <v>0.91700000000000004</v>
      </c>
      <c r="F34" s="112">
        <v>0.64800000000000002</v>
      </c>
      <c r="G34" s="112">
        <v>2.98E-2</v>
      </c>
      <c r="H34" s="113">
        <v>1.4630000000000001</v>
      </c>
      <c r="I34" s="113">
        <v>9.8339999999999996</v>
      </c>
      <c r="J34" s="113">
        <v>2.9059999999999999E-2</v>
      </c>
      <c r="K34" s="113">
        <v>299.3</v>
      </c>
      <c r="L34" s="113">
        <v>0.18770000000000001</v>
      </c>
      <c r="M34" s="112">
        <v>7.1099999999999997E-2</v>
      </c>
      <c r="N34" s="112">
        <v>0.995</v>
      </c>
      <c r="O34" s="112">
        <v>0.151</v>
      </c>
      <c r="P34" s="112">
        <v>0.78800000000000003</v>
      </c>
      <c r="Q34" s="112">
        <v>0.39400000000000002</v>
      </c>
      <c r="R34" s="112">
        <v>0.33600000000000002</v>
      </c>
      <c r="S34" s="112">
        <v>37.200000000000003</v>
      </c>
      <c r="T34" s="112">
        <v>61.5</v>
      </c>
      <c r="U34" s="112">
        <v>1.65</v>
      </c>
      <c r="V34" s="112">
        <v>14.2</v>
      </c>
      <c r="W34" s="112">
        <v>308</v>
      </c>
      <c r="X34" s="112">
        <v>21.7</v>
      </c>
      <c r="Y34" s="112">
        <v>0.495</v>
      </c>
      <c r="AB34" s="112"/>
    </row>
    <row r="35" spans="1:39" s="101" customFormat="1" x14ac:dyDescent="0.2">
      <c r="A35" s="120"/>
      <c r="B35" s="101" t="s">
        <v>244</v>
      </c>
      <c r="C35" s="110"/>
      <c r="D35" s="110"/>
      <c r="F35" s="111"/>
      <c r="G35" s="111"/>
      <c r="H35" s="110" t="s">
        <v>276</v>
      </c>
      <c r="I35" s="110" t="s">
        <v>242</v>
      </c>
      <c r="J35" s="110" t="s">
        <v>206</v>
      </c>
      <c r="K35" s="110" t="s">
        <v>160</v>
      </c>
      <c r="L35" s="110" t="s">
        <v>207</v>
      </c>
      <c r="M35" s="111" t="s">
        <v>578</v>
      </c>
      <c r="N35" s="111" t="s">
        <v>153</v>
      </c>
      <c r="O35" s="111" t="s">
        <v>569</v>
      </c>
      <c r="P35" s="111" t="s">
        <v>242</v>
      </c>
      <c r="Q35" s="111" t="s">
        <v>580</v>
      </c>
      <c r="R35" s="111" t="s">
        <v>205</v>
      </c>
      <c r="S35" s="111" t="s">
        <v>239</v>
      </c>
      <c r="T35" s="111" t="s">
        <v>240</v>
      </c>
      <c r="U35" s="111" t="s">
        <v>177</v>
      </c>
      <c r="V35" s="111" t="s">
        <v>143</v>
      </c>
      <c r="W35" s="111" t="s">
        <v>241</v>
      </c>
      <c r="X35" s="111" t="s">
        <v>220</v>
      </c>
      <c r="Y35" s="111" t="s">
        <v>242</v>
      </c>
      <c r="AB35" s="110"/>
    </row>
    <row r="36" spans="1:39" x14ac:dyDescent="0.2">
      <c r="A36" s="45" t="s">
        <v>47</v>
      </c>
      <c r="B36" s="22" t="s">
        <v>211</v>
      </c>
      <c r="C36" s="107">
        <v>363</v>
      </c>
      <c r="D36" s="107">
        <v>15.21</v>
      </c>
      <c r="E36">
        <v>0.85299999999999998</v>
      </c>
      <c r="F36" s="65">
        <v>0.58599999999999997</v>
      </c>
      <c r="G36" s="65">
        <v>2.6800000000000001E-2</v>
      </c>
      <c r="H36" s="106">
        <v>1.6</v>
      </c>
      <c r="I36" s="107">
        <v>9.8460000000000001</v>
      </c>
      <c r="J36" s="107">
        <v>2.8889999999999999E-2</v>
      </c>
      <c r="K36" s="107">
        <v>298.89999999999998</v>
      </c>
      <c r="L36" s="107">
        <v>0.18770000000000001</v>
      </c>
      <c r="M36" s="65">
        <v>7.0400000000000004E-2</v>
      </c>
      <c r="N36" s="65">
        <v>0.98599999999999999</v>
      </c>
      <c r="O36" s="65">
        <v>0.1527</v>
      </c>
      <c r="P36" s="65">
        <v>0.79400000000000004</v>
      </c>
      <c r="Q36" s="65">
        <v>0.39200000000000002</v>
      </c>
      <c r="R36" s="65">
        <v>0.32900000000000001</v>
      </c>
      <c r="S36" s="65">
        <v>23.6</v>
      </c>
      <c r="T36" s="115">
        <v>44</v>
      </c>
      <c r="U36" s="65">
        <v>1.71</v>
      </c>
      <c r="V36" s="65">
        <v>14.6</v>
      </c>
      <c r="W36" s="65">
        <v>319</v>
      </c>
      <c r="X36" s="65">
        <v>21.9</v>
      </c>
      <c r="Y36" s="109">
        <v>0.51</v>
      </c>
      <c r="AB36" s="107"/>
    </row>
    <row r="37" spans="1:39" ht="16" thickBot="1" x14ac:dyDescent="0.25">
      <c r="A37" s="62"/>
      <c r="B37" s="101" t="s">
        <v>244</v>
      </c>
      <c r="C37" s="100"/>
      <c r="D37" s="100"/>
      <c r="E37" s="101"/>
      <c r="F37" s="100"/>
      <c r="G37" s="100"/>
      <c r="H37" s="110" t="s">
        <v>213</v>
      </c>
      <c r="I37" s="110" t="s">
        <v>208</v>
      </c>
      <c r="J37" s="110" t="s">
        <v>272</v>
      </c>
      <c r="K37" s="110" t="s">
        <v>165</v>
      </c>
      <c r="L37" s="110" t="s">
        <v>207</v>
      </c>
      <c r="M37" s="111" t="s">
        <v>578</v>
      </c>
      <c r="N37" s="111" t="s">
        <v>581</v>
      </c>
      <c r="O37" s="111" t="s">
        <v>262</v>
      </c>
      <c r="P37" s="111" t="s">
        <v>154</v>
      </c>
      <c r="Q37" s="111" t="s">
        <v>582</v>
      </c>
      <c r="R37" s="111" t="s">
        <v>182</v>
      </c>
      <c r="S37" s="111" t="s">
        <v>270</v>
      </c>
      <c r="T37" s="111" t="s">
        <v>192</v>
      </c>
      <c r="U37" s="111" t="s">
        <v>233</v>
      </c>
      <c r="V37" s="111" t="s">
        <v>143</v>
      </c>
      <c r="W37" s="111" t="s">
        <v>234</v>
      </c>
      <c r="X37" s="111" t="s">
        <v>216</v>
      </c>
      <c r="Y37" s="111" t="s">
        <v>235</v>
      </c>
      <c r="Z37" s="101"/>
      <c r="AA37" s="101"/>
      <c r="AB37" s="100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</row>
    <row r="38" spans="1:39" s="102" customFormat="1" x14ac:dyDescent="0.2">
      <c r="A38" s="1"/>
      <c r="AH38"/>
      <c r="AI38"/>
      <c r="AJ38"/>
      <c r="AK38"/>
      <c r="AL38"/>
      <c r="AM38"/>
    </row>
    <row r="39" spans="1:39" x14ac:dyDescent="0.2">
      <c r="A39" t="s">
        <v>714</v>
      </c>
      <c r="B39" s="22" t="s">
        <v>245</v>
      </c>
      <c r="C39" s="65">
        <v>5.31</v>
      </c>
      <c r="D39" s="65">
        <v>16.66</v>
      </c>
      <c r="E39">
        <v>0.94199999999999995</v>
      </c>
      <c r="F39" s="30">
        <v>0.63900000000000001</v>
      </c>
      <c r="G39" s="65">
        <v>2.3699999999999999E-2</v>
      </c>
      <c r="H39" s="65">
        <v>1</v>
      </c>
      <c r="I39" s="88">
        <v>9.8000000000000007</v>
      </c>
      <c r="J39" s="119">
        <v>2.9000000000000001E-2</v>
      </c>
      <c r="K39" s="65">
        <v>298.56</v>
      </c>
      <c r="L39" s="65">
        <v>0.1885</v>
      </c>
      <c r="M39" s="65">
        <v>7.1360000000000007E-2</v>
      </c>
      <c r="N39" s="65">
        <v>0.98319999999999996</v>
      </c>
      <c r="O39" s="65">
        <v>0.15140000000000001</v>
      </c>
      <c r="P39" s="119">
        <v>0.78900000000000003</v>
      </c>
      <c r="Q39" s="65">
        <v>0.38790000000000002</v>
      </c>
      <c r="R39" s="65">
        <v>0.32929999999999998</v>
      </c>
      <c r="S39" s="65">
        <v>0.31900000000000001</v>
      </c>
      <c r="T39" s="65">
        <v>0.56299999999999994</v>
      </c>
      <c r="U39" s="65">
        <v>1.77</v>
      </c>
      <c r="V39" s="65">
        <v>14.74</v>
      </c>
      <c r="W39" s="65">
        <v>397</v>
      </c>
      <c r="X39" s="65">
        <v>26.97</v>
      </c>
      <c r="Y39" s="65">
        <v>0.52300000000000002</v>
      </c>
      <c r="AB39" s="65"/>
    </row>
    <row r="40" spans="1:39" x14ac:dyDescent="0.2">
      <c r="A40" t="s">
        <v>583</v>
      </c>
      <c r="B40" s="22" t="s">
        <v>246</v>
      </c>
      <c r="C40" s="30"/>
      <c r="D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65">
        <v>0.27400000000000002</v>
      </c>
      <c r="T40" s="65">
        <v>0.16</v>
      </c>
      <c r="U40" s="65">
        <v>0.57199999999999995</v>
      </c>
      <c r="V40" s="65">
        <v>8.2200000000000006</v>
      </c>
      <c r="W40" s="65">
        <v>127</v>
      </c>
      <c r="X40" s="65">
        <v>15.45</v>
      </c>
      <c r="Y40" s="65">
        <v>0.16900000000000001</v>
      </c>
      <c r="AB40" s="30"/>
    </row>
    <row r="42" spans="1:39" x14ac:dyDescent="0.2">
      <c r="A42" t="s">
        <v>710</v>
      </c>
    </row>
    <row r="43" spans="1:39" x14ac:dyDescent="0.2">
      <c r="A43" s="19" t="s">
        <v>645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AAF7-175C-8246-A176-4C789056C849}">
  <dimension ref="A1:BW65"/>
  <sheetViews>
    <sheetView workbookViewId="0">
      <selection activeCell="BP26" sqref="BP26"/>
    </sheetView>
  </sheetViews>
  <sheetFormatPr baseColWidth="10" defaultRowHeight="15" x14ac:dyDescent="0.2"/>
  <cols>
    <col min="2" max="2" width="23.83203125" customWidth="1"/>
    <col min="3" max="3" width="15.5" customWidth="1"/>
    <col min="14" max="14" width="12" customWidth="1"/>
  </cols>
  <sheetData>
    <row r="1" spans="1:75" ht="16" x14ac:dyDescent="0.2">
      <c r="A1" s="61"/>
      <c r="B1" s="134" t="s">
        <v>806</v>
      </c>
      <c r="C1" s="135">
        <v>0.02</v>
      </c>
      <c r="D1" s="134">
        <v>0.02</v>
      </c>
      <c r="E1" s="134">
        <v>0.02</v>
      </c>
      <c r="F1" s="134">
        <v>0.02</v>
      </c>
      <c r="G1" s="134">
        <v>0.02</v>
      </c>
      <c r="H1" s="134">
        <v>0.02</v>
      </c>
      <c r="I1" s="134">
        <v>0.02</v>
      </c>
      <c r="J1" s="134">
        <v>0.02</v>
      </c>
      <c r="K1" s="134">
        <v>0.02</v>
      </c>
      <c r="L1" s="134">
        <v>0.02</v>
      </c>
      <c r="M1" s="134">
        <v>2E-3</v>
      </c>
      <c r="N1" s="134" t="s">
        <v>790</v>
      </c>
      <c r="O1" s="134" t="s">
        <v>790</v>
      </c>
      <c r="P1" s="134">
        <v>20</v>
      </c>
      <c r="Q1" s="134">
        <v>20</v>
      </c>
      <c r="R1" s="134">
        <v>20</v>
      </c>
      <c r="S1" s="134">
        <v>20</v>
      </c>
      <c r="T1" s="134">
        <v>20</v>
      </c>
      <c r="U1" s="134">
        <v>20</v>
      </c>
      <c r="V1" s="134">
        <v>20</v>
      </c>
      <c r="W1" s="134">
        <v>20</v>
      </c>
      <c r="X1" s="134">
        <v>20</v>
      </c>
      <c r="Y1" s="134">
        <v>20</v>
      </c>
      <c r="Z1" s="134">
        <v>0.01</v>
      </c>
      <c r="AA1" s="134">
        <v>0.01</v>
      </c>
      <c r="AB1" s="134">
        <v>0.01</v>
      </c>
      <c r="AC1" s="134">
        <v>0.01</v>
      </c>
      <c r="AD1" s="134">
        <v>0.01</v>
      </c>
      <c r="AE1" s="134">
        <v>0.01</v>
      </c>
      <c r="AF1" s="134">
        <v>0.01</v>
      </c>
      <c r="AG1" s="134">
        <v>0.01</v>
      </c>
      <c r="AH1" s="134">
        <v>0.01</v>
      </c>
      <c r="AI1" s="134">
        <v>0.01</v>
      </c>
      <c r="AJ1" s="134">
        <v>0.01</v>
      </c>
      <c r="AK1" s="134">
        <v>0.01</v>
      </c>
      <c r="AL1" s="134">
        <v>0.01</v>
      </c>
      <c r="AM1" s="134">
        <v>0.01</v>
      </c>
      <c r="AN1" s="134">
        <v>0.01</v>
      </c>
      <c r="AO1" s="134">
        <v>0.01</v>
      </c>
      <c r="AP1" s="134">
        <v>0.01</v>
      </c>
      <c r="AQ1" s="134">
        <v>0.01</v>
      </c>
      <c r="AR1" s="134">
        <v>0.01</v>
      </c>
      <c r="AS1" s="134"/>
      <c r="AT1" s="134">
        <v>0.01</v>
      </c>
      <c r="AU1" s="134">
        <v>0.01</v>
      </c>
      <c r="AV1" s="134">
        <v>0.01</v>
      </c>
      <c r="AW1" s="134">
        <v>0.01</v>
      </c>
      <c r="AX1" s="134">
        <v>0.01</v>
      </c>
      <c r="AY1" s="134">
        <v>0.1</v>
      </c>
      <c r="AZ1" s="134">
        <v>0.1</v>
      </c>
      <c r="BA1" s="134">
        <v>0.1</v>
      </c>
      <c r="BB1" s="134">
        <v>0.1</v>
      </c>
      <c r="BC1" s="134">
        <v>0.1</v>
      </c>
      <c r="BD1" s="134">
        <v>0.1</v>
      </c>
      <c r="BE1" s="134">
        <v>0.1</v>
      </c>
      <c r="BF1" s="134">
        <v>0.1</v>
      </c>
      <c r="BG1" s="134">
        <v>0.1</v>
      </c>
      <c r="BH1" s="134">
        <v>0.1</v>
      </c>
      <c r="BI1" s="134">
        <v>0.1</v>
      </c>
      <c r="BJ1" s="134">
        <v>0.1</v>
      </c>
      <c r="BK1" s="134">
        <v>0.1</v>
      </c>
      <c r="BL1" s="134">
        <v>0.1</v>
      </c>
      <c r="BM1" s="134">
        <v>0.1</v>
      </c>
      <c r="BN1" s="134">
        <v>0.1</v>
      </c>
      <c r="BO1" s="134">
        <v>0.1</v>
      </c>
      <c r="BP1" s="134">
        <v>0.1</v>
      </c>
      <c r="BQ1" s="134">
        <v>5</v>
      </c>
      <c r="BR1" s="134">
        <v>10</v>
      </c>
      <c r="BS1" s="134">
        <v>10</v>
      </c>
      <c r="BT1" s="134">
        <v>10</v>
      </c>
      <c r="BU1" s="134">
        <v>10</v>
      </c>
      <c r="BV1" s="134">
        <v>10</v>
      </c>
      <c r="BW1" s="134">
        <v>10</v>
      </c>
    </row>
    <row r="2" spans="1:75" s="22" customFormat="1" ht="39" customHeight="1" x14ac:dyDescent="0.2">
      <c r="A2" s="136"/>
      <c r="B2" s="73" t="s">
        <v>770</v>
      </c>
      <c r="C2" s="38" t="s">
        <v>786</v>
      </c>
      <c r="D2" s="73" t="s">
        <v>786</v>
      </c>
      <c r="E2" s="73" t="s">
        <v>786</v>
      </c>
      <c r="F2" s="73" t="s">
        <v>786</v>
      </c>
      <c r="G2" s="73" t="s">
        <v>786</v>
      </c>
      <c r="H2" s="73" t="s">
        <v>786</v>
      </c>
      <c r="I2" s="73" t="s">
        <v>786</v>
      </c>
      <c r="J2" s="73" t="s">
        <v>786</v>
      </c>
      <c r="K2" s="73" t="s">
        <v>786</v>
      </c>
      <c r="L2" s="73" t="s">
        <v>786</v>
      </c>
      <c r="M2" s="73" t="s">
        <v>786</v>
      </c>
      <c r="N2" s="137" t="s">
        <v>789</v>
      </c>
      <c r="O2" s="73" t="s">
        <v>790</v>
      </c>
      <c r="P2" s="73" t="s">
        <v>786</v>
      </c>
      <c r="Q2" s="73" t="s">
        <v>786</v>
      </c>
      <c r="R2" s="73" t="s">
        <v>786</v>
      </c>
      <c r="S2" s="73" t="s">
        <v>786</v>
      </c>
      <c r="T2" s="73" t="s">
        <v>786</v>
      </c>
      <c r="U2" s="73" t="s">
        <v>786</v>
      </c>
      <c r="V2" s="73" t="s">
        <v>786</v>
      </c>
      <c r="W2" s="73" t="s">
        <v>786</v>
      </c>
      <c r="X2" s="73" t="s">
        <v>786</v>
      </c>
      <c r="Y2" s="73" t="s">
        <v>786</v>
      </c>
      <c r="Z2" s="73" t="s">
        <v>795</v>
      </c>
      <c r="AA2" s="73" t="s">
        <v>795</v>
      </c>
      <c r="AB2" s="73" t="s">
        <v>795</v>
      </c>
      <c r="AC2" s="73" t="s">
        <v>795</v>
      </c>
      <c r="AD2" s="73" t="s">
        <v>795</v>
      </c>
      <c r="AE2" s="73" t="s">
        <v>795</v>
      </c>
      <c r="AF2" s="73" t="s">
        <v>795</v>
      </c>
      <c r="AG2" s="73" t="s">
        <v>795</v>
      </c>
      <c r="AH2" s="73" t="s">
        <v>795</v>
      </c>
      <c r="AI2" s="73" t="s">
        <v>795</v>
      </c>
      <c r="AJ2" s="73" t="s">
        <v>795</v>
      </c>
      <c r="AK2" s="73" t="s">
        <v>795</v>
      </c>
      <c r="AL2" s="73" t="s">
        <v>795</v>
      </c>
      <c r="AM2" s="73" t="s">
        <v>795</v>
      </c>
      <c r="AN2" s="73" t="s">
        <v>795</v>
      </c>
      <c r="AO2" s="73" t="s">
        <v>795</v>
      </c>
      <c r="AP2" s="73" t="s">
        <v>795</v>
      </c>
      <c r="AQ2" s="73" t="s">
        <v>795</v>
      </c>
      <c r="AR2" s="73" t="s">
        <v>795</v>
      </c>
      <c r="AS2" s="73" t="s">
        <v>795</v>
      </c>
      <c r="AT2" s="73" t="s">
        <v>795</v>
      </c>
      <c r="AU2" s="73" t="s">
        <v>795</v>
      </c>
      <c r="AV2" s="73" t="s">
        <v>795</v>
      </c>
      <c r="AW2" s="73" t="s">
        <v>795</v>
      </c>
      <c r="AX2" s="73" t="s">
        <v>795</v>
      </c>
      <c r="AY2" s="73" t="s">
        <v>795</v>
      </c>
      <c r="AZ2" s="73" t="s">
        <v>795</v>
      </c>
      <c r="BA2" s="73" t="s">
        <v>795</v>
      </c>
      <c r="BB2" s="73" t="s">
        <v>795</v>
      </c>
      <c r="BC2" s="73" t="s">
        <v>795</v>
      </c>
      <c r="BD2" s="73" t="s">
        <v>795</v>
      </c>
      <c r="BE2" s="73" t="s">
        <v>795</v>
      </c>
      <c r="BF2" s="73" t="s">
        <v>795</v>
      </c>
      <c r="BG2" s="73" t="s">
        <v>795</v>
      </c>
      <c r="BH2" s="73" t="s">
        <v>795</v>
      </c>
      <c r="BI2" s="73" t="s">
        <v>795</v>
      </c>
      <c r="BJ2" s="73" t="s">
        <v>795</v>
      </c>
      <c r="BK2" s="73" t="s">
        <v>795</v>
      </c>
      <c r="BL2" s="73" t="s">
        <v>795</v>
      </c>
      <c r="BM2" s="73" t="s">
        <v>795</v>
      </c>
      <c r="BN2" s="73" t="s">
        <v>795</v>
      </c>
      <c r="BO2" s="73" t="s">
        <v>795</v>
      </c>
      <c r="BP2" s="73" t="s">
        <v>795</v>
      </c>
      <c r="BQ2" s="73" t="s">
        <v>795</v>
      </c>
      <c r="BR2" s="73" t="s">
        <v>795</v>
      </c>
      <c r="BS2" s="73" t="s">
        <v>795</v>
      </c>
      <c r="BT2" s="73" t="s">
        <v>795</v>
      </c>
      <c r="BU2" s="73" t="s">
        <v>795</v>
      </c>
      <c r="BV2" s="73" t="s">
        <v>795</v>
      </c>
      <c r="BW2" s="73" t="s">
        <v>795</v>
      </c>
    </row>
    <row r="3" spans="1:75" x14ac:dyDescent="0.2">
      <c r="A3" s="58" t="s">
        <v>588</v>
      </c>
      <c r="B3" s="35" t="s">
        <v>135</v>
      </c>
      <c r="C3" s="138" t="s">
        <v>805</v>
      </c>
      <c r="D3" s="35" t="s">
        <v>805</v>
      </c>
      <c r="E3" s="35" t="s">
        <v>805</v>
      </c>
      <c r="F3" s="35" t="s">
        <v>805</v>
      </c>
      <c r="G3" s="35" t="s">
        <v>805</v>
      </c>
      <c r="H3" s="35" t="s">
        <v>805</v>
      </c>
      <c r="I3" s="35" t="s">
        <v>805</v>
      </c>
      <c r="J3" s="35" t="s">
        <v>805</v>
      </c>
      <c r="K3" s="35" t="s">
        <v>805</v>
      </c>
      <c r="L3" s="35" t="s">
        <v>805</v>
      </c>
      <c r="M3" s="35" t="s">
        <v>612</v>
      </c>
      <c r="N3" s="35" t="s">
        <v>805</v>
      </c>
      <c r="O3" s="35" t="s">
        <v>805</v>
      </c>
      <c r="P3" s="35" t="s">
        <v>612</v>
      </c>
      <c r="Q3" s="35" t="s">
        <v>612</v>
      </c>
      <c r="R3" s="35" t="s">
        <v>612</v>
      </c>
      <c r="S3" s="35" t="s">
        <v>612</v>
      </c>
      <c r="T3" s="35" t="s">
        <v>612</v>
      </c>
      <c r="U3" s="35" t="s">
        <v>612</v>
      </c>
      <c r="V3" s="35" t="s">
        <v>612</v>
      </c>
      <c r="W3" s="35" t="s">
        <v>612</v>
      </c>
      <c r="X3" s="35" t="s">
        <v>612</v>
      </c>
      <c r="Y3" s="35" t="s">
        <v>612</v>
      </c>
      <c r="Z3" s="35" t="s">
        <v>612</v>
      </c>
      <c r="AA3" s="35" t="s">
        <v>612</v>
      </c>
      <c r="AB3" s="35" t="s">
        <v>612</v>
      </c>
      <c r="AC3" s="35" t="s">
        <v>612</v>
      </c>
      <c r="AD3" s="35" t="s">
        <v>612</v>
      </c>
      <c r="AE3" s="35" t="s">
        <v>612</v>
      </c>
      <c r="AF3" s="35" t="s">
        <v>612</v>
      </c>
      <c r="AG3" s="35" t="s">
        <v>612</v>
      </c>
      <c r="AH3" s="35" t="s">
        <v>612</v>
      </c>
      <c r="AI3" s="35" t="s">
        <v>612</v>
      </c>
      <c r="AJ3" s="35" t="s">
        <v>612</v>
      </c>
      <c r="AK3" s="35" t="s">
        <v>612</v>
      </c>
      <c r="AL3" s="35" t="s">
        <v>612</v>
      </c>
      <c r="AM3" s="35" t="s">
        <v>612</v>
      </c>
      <c r="AN3" s="35" t="s">
        <v>612</v>
      </c>
      <c r="AO3" s="35" t="s">
        <v>612</v>
      </c>
      <c r="AP3" s="35" t="s">
        <v>612</v>
      </c>
      <c r="AQ3" s="35" t="s">
        <v>612</v>
      </c>
      <c r="AR3" s="35" t="s">
        <v>612</v>
      </c>
      <c r="AS3" s="35" t="s">
        <v>612</v>
      </c>
      <c r="AT3" s="35" t="s">
        <v>612</v>
      </c>
      <c r="AU3" s="35" t="s">
        <v>612</v>
      </c>
      <c r="AV3" s="35" t="s">
        <v>612</v>
      </c>
      <c r="AW3" s="35" t="s">
        <v>612</v>
      </c>
      <c r="AX3" s="35" t="s">
        <v>612</v>
      </c>
      <c r="AY3" s="35" t="s">
        <v>612</v>
      </c>
      <c r="AZ3" s="35" t="s">
        <v>612</v>
      </c>
      <c r="BA3" s="35" t="s">
        <v>612</v>
      </c>
      <c r="BB3" s="35" t="s">
        <v>612</v>
      </c>
      <c r="BC3" s="35" t="s">
        <v>612</v>
      </c>
      <c r="BD3" s="35" t="s">
        <v>612</v>
      </c>
      <c r="BE3" s="35" t="s">
        <v>612</v>
      </c>
      <c r="BF3" s="35" t="s">
        <v>612</v>
      </c>
      <c r="BG3" s="35" t="s">
        <v>612</v>
      </c>
      <c r="BH3" s="35" t="s">
        <v>612</v>
      </c>
      <c r="BI3" s="35" t="s">
        <v>612</v>
      </c>
      <c r="BJ3" s="35" t="s">
        <v>612</v>
      </c>
      <c r="BK3" s="35" t="s">
        <v>612</v>
      </c>
      <c r="BL3" s="35" t="s">
        <v>612</v>
      </c>
      <c r="BM3" s="35" t="s">
        <v>612</v>
      </c>
      <c r="BN3" s="35" t="s">
        <v>612</v>
      </c>
      <c r="BO3" s="35" t="s">
        <v>612</v>
      </c>
      <c r="BP3" s="35" t="s">
        <v>612</v>
      </c>
      <c r="BQ3" s="35" t="s">
        <v>769</v>
      </c>
      <c r="BR3" s="35" t="s">
        <v>769</v>
      </c>
      <c r="BS3" s="35" t="s">
        <v>769</v>
      </c>
      <c r="BT3" s="35" t="s">
        <v>769</v>
      </c>
      <c r="BU3" s="35" t="s">
        <v>769</v>
      </c>
      <c r="BV3" s="35" t="s">
        <v>769</v>
      </c>
      <c r="BW3" s="35" t="s">
        <v>769</v>
      </c>
    </row>
    <row r="4" spans="1:75" ht="16" thickBot="1" x14ac:dyDescent="0.25">
      <c r="A4" s="59"/>
      <c r="B4" s="29" t="s">
        <v>554</v>
      </c>
      <c r="C4" s="37" t="s">
        <v>777</v>
      </c>
      <c r="D4" s="29" t="s">
        <v>778</v>
      </c>
      <c r="E4" s="29" t="s">
        <v>558</v>
      </c>
      <c r="F4" s="29" t="s">
        <v>779</v>
      </c>
      <c r="G4" s="29" t="s">
        <v>780</v>
      </c>
      <c r="H4" s="29" t="s">
        <v>781</v>
      </c>
      <c r="I4" s="29" t="s">
        <v>782</v>
      </c>
      <c r="J4" s="29" t="s">
        <v>783</v>
      </c>
      <c r="K4" s="29" t="s">
        <v>784</v>
      </c>
      <c r="L4" s="29" t="s">
        <v>785</v>
      </c>
      <c r="M4" s="29" t="s">
        <v>603</v>
      </c>
      <c r="N4" s="29" t="s">
        <v>788</v>
      </c>
      <c r="O4" s="29" t="s">
        <v>775</v>
      </c>
      <c r="P4" s="29" t="s">
        <v>748</v>
      </c>
      <c r="Q4" s="29" t="s">
        <v>752</v>
      </c>
      <c r="R4" s="29" t="s">
        <v>753</v>
      </c>
      <c r="S4" s="29" t="s">
        <v>754</v>
      </c>
      <c r="T4" s="29" t="s">
        <v>750</v>
      </c>
      <c r="U4" s="29" t="s">
        <v>600</v>
      </c>
      <c r="V4" s="29" t="s">
        <v>601</v>
      </c>
      <c r="W4" s="29" t="s">
        <v>758</v>
      </c>
      <c r="X4" s="29" t="s">
        <v>726</v>
      </c>
      <c r="Y4" s="29" t="s">
        <v>787</v>
      </c>
      <c r="Z4" s="29" t="s">
        <v>740</v>
      </c>
      <c r="AA4" s="29" t="s">
        <v>741</v>
      </c>
      <c r="AB4" s="29" t="s">
        <v>603</v>
      </c>
      <c r="AC4" s="29" t="s">
        <v>742</v>
      </c>
      <c r="AD4" s="29" t="s">
        <v>743</v>
      </c>
      <c r="AE4" s="29" t="s">
        <v>604</v>
      </c>
      <c r="AF4" s="29" t="s">
        <v>744</v>
      </c>
      <c r="AG4" s="29" t="s">
        <v>745</v>
      </c>
      <c r="AH4" s="29" t="s">
        <v>605</v>
      </c>
      <c r="AI4" s="29" t="s">
        <v>746</v>
      </c>
      <c r="AJ4" s="29" t="s">
        <v>747</v>
      </c>
      <c r="AK4" s="29" t="s">
        <v>748</v>
      </c>
      <c r="AL4" s="29" t="s">
        <v>749</v>
      </c>
      <c r="AM4" s="29" t="s">
        <v>750</v>
      </c>
      <c r="AN4" s="29" t="s">
        <v>751</v>
      </c>
      <c r="AO4" s="29" t="s">
        <v>752</v>
      </c>
      <c r="AP4" s="29" t="s">
        <v>753</v>
      </c>
      <c r="AQ4" s="29" t="s">
        <v>600</v>
      </c>
      <c r="AR4" s="29" t="s">
        <v>601</v>
      </c>
      <c r="AS4" s="29" t="s">
        <v>791</v>
      </c>
      <c r="AT4" s="29" t="s">
        <v>754</v>
      </c>
      <c r="AU4" s="29" t="s">
        <v>755</v>
      </c>
      <c r="AV4" s="29" t="s">
        <v>756</v>
      </c>
      <c r="AW4" s="29" t="s">
        <v>757</v>
      </c>
      <c r="AX4" s="29" t="s">
        <v>602</v>
      </c>
      <c r="AY4" s="29" t="s">
        <v>758</v>
      </c>
      <c r="AZ4" s="29" t="s">
        <v>759</v>
      </c>
      <c r="BA4" s="29" t="s">
        <v>760</v>
      </c>
      <c r="BB4" s="29" t="s">
        <v>726</v>
      </c>
      <c r="BC4" s="29" t="s">
        <v>717</v>
      </c>
      <c r="BD4" s="29" t="s">
        <v>718</v>
      </c>
      <c r="BE4" s="29" t="s">
        <v>719</v>
      </c>
      <c r="BF4" s="29" t="s">
        <v>720</v>
      </c>
      <c r="BG4" s="29" t="s">
        <v>721</v>
      </c>
      <c r="BH4" s="29" t="s">
        <v>722</v>
      </c>
      <c r="BI4" s="29" t="s">
        <v>723</v>
      </c>
      <c r="BJ4" s="29" t="s">
        <v>724</v>
      </c>
      <c r="BK4" s="29" t="s">
        <v>725</v>
      </c>
      <c r="BL4" s="29" t="s">
        <v>727</v>
      </c>
      <c r="BM4" s="29" t="s">
        <v>728</v>
      </c>
      <c r="BN4" s="29" t="s">
        <v>729</v>
      </c>
      <c r="BO4" s="29" t="s">
        <v>730</v>
      </c>
      <c r="BP4" s="29" t="s">
        <v>731</v>
      </c>
      <c r="BQ4" s="29" t="s">
        <v>796</v>
      </c>
      <c r="BR4" s="29" t="s">
        <v>797</v>
      </c>
      <c r="BS4" s="29" t="s">
        <v>798</v>
      </c>
      <c r="BT4" s="29" t="s">
        <v>799</v>
      </c>
      <c r="BU4" s="29" t="s">
        <v>800</v>
      </c>
      <c r="BV4" s="29" t="s">
        <v>801</v>
      </c>
      <c r="BW4" s="29" t="s">
        <v>802</v>
      </c>
    </row>
    <row r="5" spans="1:75" ht="16" thickTop="1" x14ac:dyDescent="0.2">
      <c r="A5" s="51" t="s">
        <v>1</v>
      </c>
      <c r="B5" t="s">
        <v>761</v>
      </c>
      <c r="C5" s="139">
        <v>77.5</v>
      </c>
      <c r="D5" s="140">
        <v>10.4</v>
      </c>
      <c r="E5" s="140">
        <v>4.42</v>
      </c>
      <c r="F5" s="140">
        <v>7.0000000000000007E-2</v>
      </c>
      <c r="G5" s="140">
        <v>0.06</v>
      </c>
      <c r="H5" s="140">
        <v>1.1000000000000001</v>
      </c>
      <c r="I5" s="140">
        <v>2.79</v>
      </c>
      <c r="J5" s="140">
        <v>2.54</v>
      </c>
      <c r="K5" s="140" t="s">
        <v>776</v>
      </c>
      <c r="L5" s="140">
        <v>0.3</v>
      </c>
      <c r="M5" s="140">
        <v>406</v>
      </c>
      <c r="N5" s="140">
        <v>0.64</v>
      </c>
      <c r="O5" s="141">
        <v>99.9</v>
      </c>
      <c r="P5" s="140" t="s">
        <v>776</v>
      </c>
      <c r="Q5" s="140">
        <v>35</v>
      </c>
      <c r="R5" s="140">
        <v>39.299999999999997</v>
      </c>
      <c r="S5" s="140">
        <v>293</v>
      </c>
      <c r="T5" s="140">
        <v>15.1</v>
      </c>
      <c r="U5" s="140">
        <v>57.6</v>
      </c>
      <c r="V5" s="140">
        <v>163</v>
      </c>
      <c r="W5" s="140" t="s">
        <v>776</v>
      </c>
      <c r="X5" s="140">
        <v>163</v>
      </c>
      <c r="Y5" s="140">
        <v>2740</v>
      </c>
      <c r="Z5" s="142">
        <v>4.3602485</v>
      </c>
      <c r="AA5" s="143">
        <v>3.51075E-2</v>
      </c>
      <c r="AB5" s="144">
        <v>98.440671000000009</v>
      </c>
      <c r="AC5" s="142">
        <v>2.0918405000000004</v>
      </c>
      <c r="AD5" s="143">
        <v>7.2353500000000001E-2</v>
      </c>
      <c r="AE5" s="142">
        <v>7.8629430000000005</v>
      </c>
      <c r="AF5" s="143">
        <v>2.6815000000000002E-2</v>
      </c>
      <c r="AG5" s="144">
        <v>37.852522</v>
      </c>
      <c r="AH5" s="142">
        <v>6.4065745000000005</v>
      </c>
      <c r="AI5" s="142">
        <v>8.2280619999999995</v>
      </c>
      <c r="AJ5" s="143">
        <v>0.81670699999999996</v>
      </c>
      <c r="AK5" s="144">
        <v>11.874302</v>
      </c>
      <c r="AL5" s="142">
        <v>2.6186724999999997</v>
      </c>
      <c r="AM5" s="144">
        <v>12.507708000000001</v>
      </c>
      <c r="AN5" s="142">
        <v>1.9071365</v>
      </c>
      <c r="AO5" s="144">
        <v>41.146292000000003</v>
      </c>
      <c r="AP5" s="144">
        <v>39.512312999999999</v>
      </c>
      <c r="AQ5" s="144">
        <v>59.522067999999997</v>
      </c>
      <c r="AR5" s="144">
        <v>81.815196</v>
      </c>
      <c r="AS5" s="144"/>
      <c r="AT5" s="144">
        <v>57.454696000000006</v>
      </c>
      <c r="AU5" s="142">
        <v>1.0048645</v>
      </c>
      <c r="AV5" s="142">
        <v>2.8076355</v>
      </c>
      <c r="AW5" s="143">
        <v>0</v>
      </c>
      <c r="AX5" s="143">
        <v>0.21015800000000001</v>
      </c>
      <c r="AY5" s="142">
        <v>5.3063384999999998</v>
      </c>
      <c r="AZ5" s="143">
        <v>0.48418499999999998</v>
      </c>
      <c r="BA5" s="143" t="s">
        <v>807</v>
      </c>
      <c r="BB5" s="144">
        <v>109.70576000000001</v>
      </c>
      <c r="BC5" s="142">
        <v>69.398366999999993</v>
      </c>
      <c r="BD5" s="142">
        <v>266.464021</v>
      </c>
      <c r="BE5" s="142">
        <v>20.2436395</v>
      </c>
      <c r="BF5" s="142">
        <v>78.048818499999996</v>
      </c>
      <c r="BG5" s="142">
        <v>21.325649000000002</v>
      </c>
      <c r="BH5" s="142">
        <v>0.96646799999999999</v>
      </c>
      <c r="BI5" s="142">
        <v>22.303948999999999</v>
      </c>
      <c r="BJ5" s="142">
        <v>3.9560544999999996</v>
      </c>
      <c r="BK5" s="142">
        <v>25.5987425</v>
      </c>
      <c r="BL5" s="144">
        <v>4.9639594999999996</v>
      </c>
      <c r="BM5" s="144">
        <v>14.124602500000002</v>
      </c>
      <c r="BN5" s="144">
        <v>1.9560740000000001</v>
      </c>
      <c r="BO5" s="144">
        <v>11.886899000000001</v>
      </c>
      <c r="BP5" s="144">
        <v>1.561409</v>
      </c>
      <c r="BQ5" s="145" t="s">
        <v>790</v>
      </c>
      <c r="BR5" s="145" t="s">
        <v>790</v>
      </c>
      <c r="BS5" s="145" t="s">
        <v>790</v>
      </c>
      <c r="BT5" s="145" t="s">
        <v>790</v>
      </c>
      <c r="BU5" s="145" t="s">
        <v>790</v>
      </c>
      <c r="BV5" s="145" t="s">
        <v>790</v>
      </c>
      <c r="BW5" s="145" t="s">
        <v>790</v>
      </c>
    </row>
    <row r="6" spans="1:75" x14ac:dyDescent="0.2">
      <c r="A6" s="51" t="s">
        <v>6</v>
      </c>
      <c r="B6" t="s">
        <v>762</v>
      </c>
      <c r="C6" s="139">
        <v>78.599999999999994</v>
      </c>
      <c r="D6" s="140">
        <v>10.9</v>
      </c>
      <c r="E6" s="140">
        <v>1.43</v>
      </c>
      <c r="F6" s="140">
        <v>0.02</v>
      </c>
      <c r="G6" s="140">
        <v>0.28999999999999998</v>
      </c>
      <c r="H6" s="140">
        <v>1.62</v>
      </c>
      <c r="I6" s="140">
        <v>3.36</v>
      </c>
      <c r="J6" s="140">
        <v>3.4</v>
      </c>
      <c r="K6" s="140">
        <v>0.03</v>
      </c>
      <c r="L6" s="140">
        <v>0.16</v>
      </c>
      <c r="M6" s="140">
        <v>849</v>
      </c>
      <c r="N6" s="140">
        <v>0.37</v>
      </c>
      <c r="O6" s="146">
        <v>100</v>
      </c>
      <c r="P6" s="140">
        <v>11.7</v>
      </c>
      <c r="Q6" s="140" t="s">
        <v>776</v>
      </c>
      <c r="R6" s="140">
        <v>12.8</v>
      </c>
      <c r="S6" s="140">
        <v>24.1</v>
      </c>
      <c r="T6" s="140" t="s">
        <v>776</v>
      </c>
      <c r="U6" s="140">
        <v>53</v>
      </c>
      <c r="V6" s="140">
        <v>230</v>
      </c>
      <c r="W6" s="140" t="s">
        <v>776</v>
      </c>
      <c r="X6" s="140">
        <v>20.3</v>
      </c>
      <c r="Y6" s="140">
        <v>239</v>
      </c>
      <c r="Z6" s="142">
        <v>5.5849095000000002</v>
      </c>
      <c r="AA6" s="143">
        <v>9.6174999999999993E-3</v>
      </c>
      <c r="AB6" s="144">
        <v>782.35198450000007</v>
      </c>
      <c r="AC6" s="143">
        <v>0.58884150000000002</v>
      </c>
      <c r="AD6" s="143">
        <v>0.145174</v>
      </c>
      <c r="AE6" s="144">
        <v>10.474729999999999</v>
      </c>
      <c r="AF6" s="143">
        <v>1.1071999999999999E-2</v>
      </c>
      <c r="AG6" s="142">
        <v>2.7558254999999998</v>
      </c>
      <c r="AH6" s="143">
        <v>0.4775045</v>
      </c>
      <c r="AI6" s="142">
        <v>1.7597185</v>
      </c>
      <c r="AJ6" s="142">
        <v>3.0413485000000002</v>
      </c>
      <c r="AK6" s="142">
        <v>4.2317110000000007</v>
      </c>
      <c r="AL6" s="142">
        <v>1.735069</v>
      </c>
      <c r="AM6" s="142">
        <v>2.825393</v>
      </c>
      <c r="AN6" s="142">
        <v>2.2648900000000003</v>
      </c>
      <c r="AO6" s="144">
        <v>11.7075605</v>
      </c>
      <c r="AP6" s="144">
        <v>12.987849499999999</v>
      </c>
      <c r="AQ6" s="144">
        <v>46.009534499999994</v>
      </c>
      <c r="AR6" s="144">
        <v>208.44295399999999</v>
      </c>
      <c r="AS6" s="144"/>
      <c r="AT6" s="144">
        <v>10.997686999999999</v>
      </c>
      <c r="AU6" s="143">
        <v>0.26077699999999998</v>
      </c>
      <c r="AV6" s="143">
        <v>0.73121550000000002</v>
      </c>
      <c r="AW6" s="143">
        <v>4.7581000000000005E-2</v>
      </c>
      <c r="AX6" s="143">
        <v>0.88042150000000008</v>
      </c>
      <c r="AY6" s="142">
        <v>9.5522249999999982</v>
      </c>
      <c r="AZ6" s="142">
        <v>1.5323499999999999</v>
      </c>
      <c r="BA6" s="143" t="s">
        <v>807</v>
      </c>
      <c r="BB6" s="142">
        <v>7.9917620000000005</v>
      </c>
      <c r="BC6" s="142">
        <v>9.4840774999999997</v>
      </c>
      <c r="BD6" s="142">
        <v>17.676849000000001</v>
      </c>
      <c r="BE6" s="142">
        <v>2.4369084999999999</v>
      </c>
      <c r="BF6" s="142">
        <v>9.2828414999999982</v>
      </c>
      <c r="BG6" s="142">
        <v>1.9382685000000002</v>
      </c>
      <c r="BH6" s="142">
        <v>1.8597635000000001</v>
      </c>
      <c r="BI6" s="142">
        <v>1.8026545</v>
      </c>
      <c r="BJ6" s="142">
        <v>0.27502750000000004</v>
      </c>
      <c r="BK6" s="142">
        <v>1.6754235</v>
      </c>
      <c r="BL6" s="144">
        <v>0.30936699999999995</v>
      </c>
      <c r="BM6" s="144">
        <v>0.90848899999999999</v>
      </c>
      <c r="BN6" s="144">
        <v>0.12883050000000001</v>
      </c>
      <c r="BO6" s="144">
        <v>0.86326449999999999</v>
      </c>
      <c r="BP6" s="144">
        <v>0.13009899999999999</v>
      </c>
      <c r="BQ6" s="145" t="s">
        <v>790</v>
      </c>
      <c r="BR6" s="145" t="s">
        <v>790</v>
      </c>
      <c r="BS6" s="145" t="s">
        <v>790</v>
      </c>
      <c r="BT6" s="145" t="s">
        <v>790</v>
      </c>
      <c r="BU6" s="145" t="s">
        <v>790</v>
      </c>
      <c r="BV6" s="145" t="s">
        <v>790</v>
      </c>
      <c r="BW6" s="145" t="s">
        <v>790</v>
      </c>
    </row>
    <row r="7" spans="1:75" x14ac:dyDescent="0.2">
      <c r="A7" s="51" t="s">
        <v>15</v>
      </c>
      <c r="B7" t="s">
        <v>763</v>
      </c>
      <c r="C7" s="139">
        <v>87.7</v>
      </c>
      <c r="D7" s="140">
        <v>4.5199999999999996</v>
      </c>
      <c r="E7" s="140">
        <v>2.44</v>
      </c>
      <c r="F7" s="140">
        <v>0.04</v>
      </c>
      <c r="G7" s="140">
        <v>1.31</v>
      </c>
      <c r="H7" s="140">
        <v>0.3</v>
      </c>
      <c r="I7" s="140">
        <v>0.55000000000000004</v>
      </c>
      <c r="J7" s="140">
        <v>1.56</v>
      </c>
      <c r="K7" s="140">
        <v>0.06</v>
      </c>
      <c r="L7" s="140">
        <v>0.23</v>
      </c>
      <c r="M7" s="140">
        <v>517</v>
      </c>
      <c r="N7" s="140">
        <v>1.56</v>
      </c>
      <c r="O7" s="146">
        <v>100</v>
      </c>
      <c r="P7" s="140">
        <v>130</v>
      </c>
      <c r="Q7" s="140">
        <v>21.7</v>
      </c>
      <c r="R7" s="140" t="s">
        <v>776</v>
      </c>
      <c r="S7" s="140" t="s">
        <v>776</v>
      </c>
      <c r="T7" s="140">
        <v>48.1</v>
      </c>
      <c r="U7" s="140">
        <v>44.7</v>
      </c>
      <c r="V7" s="140">
        <v>55.8</v>
      </c>
      <c r="W7" s="140" t="s">
        <v>776</v>
      </c>
      <c r="X7" s="140" t="s">
        <v>776</v>
      </c>
      <c r="Y7" s="140">
        <v>48.5</v>
      </c>
      <c r="Z7" s="144">
        <v>127.95044450000002</v>
      </c>
      <c r="AA7" s="143">
        <v>0.135958</v>
      </c>
      <c r="AB7" s="144">
        <v>554.36085500000002</v>
      </c>
      <c r="AC7" s="143">
        <v>0.1684725</v>
      </c>
      <c r="AD7" s="143">
        <v>0.296817</v>
      </c>
      <c r="AE7" s="144">
        <v>14.946498999999999</v>
      </c>
      <c r="AF7" s="143">
        <v>6.5863000000000005E-2</v>
      </c>
      <c r="AG7" s="142">
        <v>2.8215159999999999</v>
      </c>
      <c r="AH7" s="142">
        <v>3.7817974999999997</v>
      </c>
      <c r="AI7" s="143">
        <v>0.87812000000000001</v>
      </c>
      <c r="AJ7" s="142">
        <v>5.212701</v>
      </c>
      <c r="AK7" s="144">
        <v>118.032791</v>
      </c>
      <c r="AL7" s="142">
        <v>9.1876359999999995</v>
      </c>
      <c r="AM7" s="144">
        <v>49.284317999999999</v>
      </c>
      <c r="AN7" s="144">
        <v>10.114258</v>
      </c>
      <c r="AO7" s="144">
        <v>30.870729999999998</v>
      </c>
      <c r="AP7" s="144">
        <v>10.130321</v>
      </c>
      <c r="AQ7" s="144">
        <v>51.800031000000004</v>
      </c>
      <c r="AR7" s="144">
        <v>51.740873999999998</v>
      </c>
      <c r="AS7" s="144"/>
      <c r="AT7" s="142">
        <v>3.0502785000000006</v>
      </c>
      <c r="AU7" s="143">
        <v>0.27406150000000001</v>
      </c>
      <c r="AV7" s="142">
        <v>1.1318915000000001</v>
      </c>
      <c r="AW7" s="143">
        <v>0.1050855</v>
      </c>
      <c r="AX7" s="142">
        <v>2.333415</v>
      </c>
      <c r="AY7" s="144">
        <v>51.128127500000005</v>
      </c>
      <c r="AZ7" s="142">
        <v>1.317761</v>
      </c>
      <c r="BA7" s="143" t="s">
        <v>807</v>
      </c>
      <c r="BB7" s="142">
        <v>5.9405760000000001</v>
      </c>
      <c r="BC7" s="142">
        <v>5.3760105000000005</v>
      </c>
      <c r="BD7" s="142">
        <v>11.686904500000001</v>
      </c>
      <c r="BE7" s="142">
        <v>1.4697525</v>
      </c>
      <c r="BF7" s="142">
        <v>5.6482095000000001</v>
      </c>
      <c r="BG7" s="142">
        <v>1.3439654999999999</v>
      </c>
      <c r="BH7" s="142">
        <v>0.33745550000000002</v>
      </c>
      <c r="BI7" s="142">
        <v>1.287177</v>
      </c>
      <c r="BJ7" s="142">
        <v>0.20749000000000001</v>
      </c>
      <c r="BK7" s="142">
        <v>1.2946925</v>
      </c>
      <c r="BL7" s="144">
        <v>0.23961849999999998</v>
      </c>
      <c r="BM7" s="144">
        <v>0.64422650000000004</v>
      </c>
      <c r="BN7" s="144">
        <v>9.6298499999999995E-2</v>
      </c>
      <c r="BO7" s="144">
        <v>0.59885300000000008</v>
      </c>
      <c r="BP7" s="144">
        <v>8.2006499999999996E-2</v>
      </c>
      <c r="BQ7" s="145" t="s">
        <v>790</v>
      </c>
      <c r="BR7" s="145" t="s">
        <v>790</v>
      </c>
      <c r="BS7" s="145" t="s">
        <v>790</v>
      </c>
      <c r="BT7" s="145" t="s">
        <v>790</v>
      </c>
      <c r="BU7" s="145" t="s">
        <v>790</v>
      </c>
      <c r="BV7" s="145" t="s">
        <v>790</v>
      </c>
      <c r="BW7" s="145" t="s">
        <v>790</v>
      </c>
    </row>
    <row r="8" spans="1:75" x14ac:dyDescent="0.2">
      <c r="A8" s="51" t="s">
        <v>21</v>
      </c>
      <c r="B8" s="147" t="s">
        <v>774</v>
      </c>
      <c r="C8" s="139">
        <v>48.1</v>
      </c>
      <c r="D8" s="140">
        <v>3.5</v>
      </c>
      <c r="E8" s="140">
        <v>33.799999999999997</v>
      </c>
      <c r="F8" s="140">
        <v>0.49</v>
      </c>
      <c r="G8" s="140">
        <v>0.3</v>
      </c>
      <c r="H8" s="140">
        <v>0.56999999999999995</v>
      </c>
      <c r="I8" s="140">
        <v>0.2</v>
      </c>
      <c r="J8" s="140">
        <v>0.86</v>
      </c>
      <c r="K8" s="140">
        <v>7.0000000000000007E-2</v>
      </c>
      <c r="L8" s="140">
        <v>9.2899999999999991</v>
      </c>
      <c r="M8" s="140">
        <v>357</v>
      </c>
      <c r="N8" s="140">
        <v>2.4900000000000002</v>
      </c>
      <c r="O8" s="146">
        <v>100</v>
      </c>
      <c r="P8" s="140">
        <v>143</v>
      </c>
      <c r="Q8" s="140">
        <v>71.900000000000006</v>
      </c>
      <c r="R8" s="140">
        <v>30.9</v>
      </c>
      <c r="S8" s="140">
        <v>116</v>
      </c>
      <c r="T8" s="140" t="s">
        <v>776</v>
      </c>
      <c r="U8" s="140">
        <v>14.7</v>
      </c>
      <c r="V8" s="140">
        <v>129</v>
      </c>
      <c r="W8" s="140">
        <v>462</v>
      </c>
      <c r="X8" s="140">
        <v>80.3</v>
      </c>
      <c r="Y8" s="140">
        <v>2200</v>
      </c>
      <c r="Z8" s="142">
        <v>2.9265189999999999</v>
      </c>
      <c r="AA8" s="142">
        <v>2.7120499999999999E-2</v>
      </c>
      <c r="AB8" s="144">
        <v>230.87910725</v>
      </c>
      <c r="AC8" s="142">
        <v>9.392135249999999</v>
      </c>
      <c r="AD8" s="142">
        <v>0.79340825000000004</v>
      </c>
      <c r="AE8" s="142">
        <v>14.8993175</v>
      </c>
      <c r="AF8" s="142">
        <v>3.3979250000000003E-2</v>
      </c>
      <c r="AG8" s="142">
        <v>82.559184500000001</v>
      </c>
      <c r="AH8" s="142">
        <v>7.0317749999999997</v>
      </c>
      <c r="AI8" s="142">
        <v>0.30983075000000004</v>
      </c>
      <c r="AJ8" s="142">
        <v>16.581580750000001</v>
      </c>
      <c r="AK8" s="144">
        <v>153.88743875</v>
      </c>
      <c r="AL8" s="142">
        <v>17.22634175</v>
      </c>
      <c r="AM8" s="142">
        <v>17.516984000000001</v>
      </c>
      <c r="AN8" s="142">
        <v>11.381736249999999</v>
      </c>
      <c r="AO8" s="144">
        <v>105.62354549999999</v>
      </c>
      <c r="AP8" s="142">
        <v>8.6037312499999992</v>
      </c>
      <c r="AQ8" s="142">
        <v>20.955007500000001</v>
      </c>
      <c r="AR8" s="142">
        <v>69.901072499999998</v>
      </c>
      <c r="AS8" s="144">
        <v>1298.4662335</v>
      </c>
      <c r="AT8" s="142">
        <v>131.24758800000001</v>
      </c>
      <c r="AU8" s="142">
        <v>2.0888125</v>
      </c>
      <c r="AV8" s="142">
        <v>11.8513775</v>
      </c>
      <c r="AW8" s="142">
        <v>0.19976499999999997</v>
      </c>
      <c r="AX8" s="142">
        <v>0.33908450000000001</v>
      </c>
      <c r="AY8" s="144">
        <v>430.16454850000002</v>
      </c>
      <c r="AZ8" s="142">
        <v>5.5538675000000008</v>
      </c>
      <c r="BA8" s="142">
        <v>0.34054399999999996</v>
      </c>
      <c r="BB8" s="144">
        <v>65.076391999999998</v>
      </c>
      <c r="BC8" s="144">
        <v>154.90287175</v>
      </c>
      <c r="BD8" s="144">
        <v>311.24661475000005</v>
      </c>
      <c r="BE8" s="142">
        <v>34.682960000000001</v>
      </c>
      <c r="BF8" s="144">
        <v>127.5240955</v>
      </c>
      <c r="BG8" s="142">
        <v>22.692938249999997</v>
      </c>
      <c r="BH8" s="142">
        <v>2.1351659999999999</v>
      </c>
      <c r="BI8" s="142">
        <v>18.39950425</v>
      </c>
      <c r="BJ8" s="142">
        <v>2.3738795000000001</v>
      </c>
      <c r="BK8" s="142">
        <v>13.15751225</v>
      </c>
      <c r="BL8" s="144">
        <v>2.3965437499999998</v>
      </c>
      <c r="BM8" s="144">
        <v>7.0011087499999993</v>
      </c>
      <c r="BN8" s="144">
        <v>1.0019630000000002</v>
      </c>
      <c r="BO8" s="144">
        <v>6.8982077500000001</v>
      </c>
      <c r="BP8" s="144">
        <v>1.067871</v>
      </c>
      <c r="BQ8" s="145" t="s">
        <v>804</v>
      </c>
      <c r="BR8" s="144">
        <v>2401.7534999999998</v>
      </c>
      <c r="BS8" s="144">
        <v>1491.0695000000001</v>
      </c>
      <c r="BT8" s="144" t="s">
        <v>803</v>
      </c>
      <c r="BU8" s="144" t="s">
        <v>803</v>
      </c>
      <c r="BV8" s="144" t="s">
        <v>803</v>
      </c>
      <c r="BW8" s="144" t="s">
        <v>803</v>
      </c>
    </row>
    <row r="9" spans="1:75" x14ac:dyDescent="0.2">
      <c r="A9" s="51" t="s">
        <v>22</v>
      </c>
      <c r="B9" t="s">
        <v>764</v>
      </c>
      <c r="C9" s="139">
        <v>74.3</v>
      </c>
      <c r="D9" s="140">
        <v>10.7</v>
      </c>
      <c r="E9" s="140">
        <v>2.35</v>
      </c>
      <c r="F9" s="140">
        <v>0.03</v>
      </c>
      <c r="G9" s="140">
        <v>1.08</v>
      </c>
      <c r="H9" s="140">
        <v>2.35</v>
      </c>
      <c r="I9" s="140">
        <v>3.15</v>
      </c>
      <c r="J9" s="140">
        <v>2.64</v>
      </c>
      <c r="K9" s="140">
        <v>0.12</v>
      </c>
      <c r="L9" s="140">
        <v>0.45</v>
      </c>
      <c r="M9" s="140">
        <v>512</v>
      </c>
      <c r="N9" s="140">
        <v>3.09</v>
      </c>
      <c r="O9" s="146">
        <v>100</v>
      </c>
      <c r="P9" s="140">
        <v>28.1</v>
      </c>
      <c r="Q9" s="140">
        <v>28.6</v>
      </c>
      <c r="R9" s="140" t="s">
        <v>776</v>
      </c>
      <c r="S9" s="140">
        <v>16</v>
      </c>
      <c r="T9" s="140" t="s">
        <v>776</v>
      </c>
      <c r="U9" s="140">
        <v>93.5</v>
      </c>
      <c r="V9" s="140">
        <v>213</v>
      </c>
      <c r="W9" s="140">
        <v>16.3</v>
      </c>
      <c r="X9" s="140">
        <v>29</v>
      </c>
      <c r="Y9" s="140">
        <v>275</v>
      </c>
      <c r="Z9" s="144">
        <v>30.380191</v>
      </c>
      <c r="AA9" s="143">
        <v>6.2768500000000005E-2</v>
      </c>
      <c r="AB9" s="144">
        <v>536.67144599999995</v>
      </c>
      <c r="AC9" s="143">
        <v>0.77441100000000007</v>
      </c>
      <c r="AD9" s="142">
        <v>1.1370370000000001</v>
      </c>
      <c r="AE9" s="144">
        <v>11.297090000000001</v>
      </c>
      <c r="AF9" s="143">
        <v>0.204702</v>
      </c>
      <c r="AG9" s="144">
        <v>11.962458</v>
      </c>
      <c r="AH9" s="142">
        <v>1.6628894999999999</v>
      </c>
      <c r="AI9" s="142">
        <v>2.3421180000000006</v>
      </c>
      <c r="AJ9" s="142">
        <v>7.5082530000000007</v>
      </c>
      <c r="AK9" s="144">
        <v>28.830603000000004</v>
      </c>
      <c r="AL9" s="142">
        <v>4.8259704999999995</v>
      </c>
      <c r="AM9" s="144">
        <v>10.6027855</v>
      </c>
      <c r="AN9" s="144">
        <v>13.8097105</v>
      </c>
      <c r="AO9" s="144">
        <v>36.791548999999996</v>
      </c>
      <c r="AP9" s="144">
        <v>14.892258</v>
      </c>
      <c r="AQ9" s="144">
        <v>98.287120000000002</v>
      </c>
      <c r="AR9" s="144">
        <v>194.98641599999999</v>
      </c>
      <c r="AS9" s="144"/>
      <c r="AT9" s="144">
        <v>11.503548500000001</v>
      </c>
      <c r="AU9" s="143">
        <v>0.1359755</v>
      </c>
      <c r="AV9" s="142">
        <v>2.1280969999999999</v>
      </c>
      <c r="AW9" s="142">
        <v>1.1770405000000002</v>
      </c>
      <c r="AX9" s="142">
        <v>3.8365865000000001</v>
      </c>
      <c r="AY9" s="144">
        <v>63.522098499999991</v>
      </c>
      <c r="AZ9" s="142">
        <v>1.0153195000000002</v>
      </c>
      <c r="BA9" s="144">
        <v>20.685837500000002</v>
      </c>
      <c r="BB9" s="144">
        <v>20.529246500000003</v>
      </c>
      <c r="BC9" s="142">
        <v>33.636347500000007</v>
      </c>
      <c r="BD9" s="142">
        <v>60.947660999999997</v>
      </c>
      <c r="BE9" s="142">
        <v>7.9745140000000001</v>
      </c>
      <c r="BF9" s="142">
        <v>29.548476000000001</v>
      </c>
      <c r="BG9" s="142">
        <v>5.5960669999999997</v>
      </c>
      <c r="BH9" s="142">
        <v>1.0242825</v>
      </c>
      <c r="BI9" s="142">
        <v>4.7336694999999995</v>
      </c>
      <c r="BJ9" s="142">
        <v>0.68098099999999995</v>
      </c>
      <c r="BK9" s="142">
        <v>3.9808265</v>
      </c>
      <c r="BL9" s="144">
        <v>0.74914349999999996</v>
      </c>
      <c r="BM9" s="144">
        <v>2.1130079999999998</v>
      </c>
      <c r="BN9" s="144">
        <v>0.30966349999999998</v>
      </c>
      <c r="BO9" s="144">
        <v>2.0466150000000001</v>
      </c>
      <c r="BP9" s="144">
        <v>0.31384450000000003</v>
      </c>
      <c r="BQ9" s="145" t="s">
        <v>790</v>
      </c>
      <c r="BR9" s="145" t="s">
        <v>790</v>
      </c>
      <c r="BS9" s="145" t="s">
        <v>790</v>
      </c>
      <c r="BT9" s="145" t="s">
        <v>790</v>
      </c>
      <c r="BU9" s="145" t="s">
        <v>790</v>
      </c>
      <c r="BV9" s="145" t="s">
        <v>790</v>
      </c>
      <c r="BW9" s="145" t="s">
        <v>790</v>
      </c>
    </row>
    <row r="10" spans="1:75" x14ac:dyDescent="0.2">
      <c r="A10" s="51" t="s">
        <v>23</v>
      </c>
      <c r="B10" t="s">
        <v>765</v>
      </c>
      <c r="C10" s="139">
        <v>49.8</v>
      </c>
      <c r="D10" s="140">
        <v>32.700000000000003</v>
      </c>
      <c r="E10" s="140">
        <v>2.2599999999999998</v>
      </c>
      <c r="F10" s="140">
        <v>0.03</v>
      </c>
      <c r="G10" s="140">
        <v>0.5</v>
      </c>
      <c r="H10" s="140">
        <v>0.26</v>
      </c>
      <c r="I10" s="140">
        <v>1.76</v>
      </c>
      <c r="J10" s="140">
        <v>8.16</v>
      </c>
      <c r="K10" s="140">
        <v>0.04</v>
      </c>
      <c r="L10" s="140">
        <v>0.2</v>
      </c>
      <c r="M10" s="140">
        <v>174</v>
      </c>
      <c r="N10" s="140">
        <v>4.47</v>
      </c>
      <c r="O10" s="146">
        <v>100</v>
      </c>
      <c r="P10" s="140" t="s">
        <v>776</v>
      </c>
      <c r="Q10" s="140">
        <v>14.6</v>
      </c>
      <c r="R10" s="140">
        <v>25.9</v>
      </c>
      <c r="S10" s="140">
        <v>50</v>
      </c>
      <c r="T10" s="140" t="s">
        <v>776</v>
      </c>
      <c r="U10" s="140">
        <v>595</v>
      </c>
      <c r="V10" s="140">
        <v>35.6</v>
      </c>
      <c r="W10" s="140" t="s">
        <v>776</v>
      </c>
      <c r="X10" s="140" t="s">
        <v>776</v>
      </c>
      <c r="Y10" s="140">
        <v>24.8</v>
      </c>
      <c r="Z10" s="144">
        <v>60.2954115</v>
      </c>
      <c r="AA10" s="143">
        <v>0</v>
      </c>
      <c r="AB10" s="144">
        <v>261.07716599999998</v>
      </c>
      <c r="AC10" s="144">
        <v>44.528918999999995</v>
      </c>
      <c r="AD10" s="142">
        <v>2.3019629999999998</v>
      </c>
      <c r="AE10" s="144">
        <v>36.344053500000001</v>
      </c>
      <c r="AF10" s="143">
        <v>0.183921</v>
      </c>
      <c r="AG10" s="143">
        <v>0.24148700000000001</v>
      </c>
      <c r="AH10" s="142">
        <v>9.1543434999999995</v>
      </c>
      <c r="AI10" s="142">
        <v>4.6117805000000009</v>
      </c>
      <c r="AJ10" s="142">
        <v>3.4465275000000002</v>
      </c>
      <c r="AK10" s="143">
        <v>0.84954300000000005</v>
      </c>
      <c r="AL10" s="142">
        <v>2.4928289999999995</v>
      </c>
      <c r="AM10" s="142">
        <v>3.2761089999999999</v>
      </c>
      <c r="AN10" s="142">
        <v>6.378482</v>
      </c>
      <c r="AO10" s="144">
        <v>23.403500000000001</v>
      </c>
      <c r="AP10" s="144">
        <v>33.301803</v>
      </c>
      <c r="AQ10" s="144">
        <v>588.78010949999998</v>
      </c>
      <c r="AR10" s="144">
        <v>51.621298500000002</v>
      </c>
      <c r="AS10" s="144"/>
      <c r="AT10" s="144">
        <v>52.259286999999993</v>
      </c>
      <c r="AU10" s="143">
        <v>0.45998400000000006</v>
      </c>
      <c r="AV10" s="142">
        <v>3.2797740000000002</v>
      </c>
      <c r="AW10" s="143">
        <v>9.7373000000000001E-2</v>
      </c>
      <c r="AX10" s="144">
        <v>80.114950000000007</v>
      </c>
      <c r="AY10" s="144">
        <v>12.1180615</v>
      </c>
      <c r="AZ10" s="142">
        <v>2.7000074999999999</v>
      </c>
      <c r="BA10" s="142">
        <v>0.147651</v>
      </c>
      <c r="BB10" s="142">
        <v>0.40822299999999995</v>
      </c>
      <c r="BC10" s="142">
        <v>0.42996200000000001</v>
      </c>
      <c r="BD10" s="142">
        <v>0.84733599999999998</v>
      </c>
      <c r="BE10" s="142">
        <v>9.6686499999999995E-2</v>
      </c>
      <c r="BF10" s="142">
        <v>0.35726599999999997</v>
      </c>
      <c r="BG10" s="142">
        <v>7.0356500000000002E-2</v>
      </c>
      <c r="BH10" s="142">
        <v>4.9337000000000006E-2</v>
      </c>
      <c r="BI10" s="142">
        <v>6.6477500000000009E-2</v>
      </c>
      <c r="BJ10" s="142">
        <v>1.2196E-2</v>
      </c>
      <c r="BK10" s="142">
        <v>7.6050000000000006E-2</v>
      </c>
      <c r="BL10" s="144">
        <v>1.3115E-2</v>
      </c>
      <c r="BM10" s="144">
        <v>3.9981000000000003E-2</v>
      </c>
      <c r="BN10" s="144">
        <v>7.0165000000000002E-3</v>
      </c>
      <c r="BO10" s="144">
        <v>6.1621499999999996E-2</v>
      </c>
      <c r="BP10" s="144">
        <v>1.0286000000000002E-2</v>
      </c>
      <c r="BQ10" s="145" t="s">
        <v>790</v>
      </c>
      <c r="BR10" s="145" t="s">
        <v>790</v>
      </c>
      <c r="BS10" s="145" t="s">
        <v>790</v>
      </c>
      <c r="BT10" s="145" t="s">
        <v>790</v>
      </c>
      <c r="BU10" s="145" t="s">
        <v>790</v>
      </c>
      <c r="BV10" s="145" t="s">
        <v>790</v>
      </c>
      <c r="BW10" s="145" t="s">
        <v>790</v>
      </c>
    </row>
    <row r="11" spans="1:75" x14ac:dyDescent="0.2">
      <c r="A11" s="51" t="s">
        <v>771</v>
      </c>
      <c r="B11" s="147" t="s">
        <v>773</v>
      </c>
      <c r="C11" s="139">
        <v>21</v>
      </c>
      <c r="D11" s="140">
        <v>12.9</v>
      </c>
      <c r="E11" s="140">
        <v>34.200000000000003</v>
      </c>
      <c r="F11" s="140">
        <v>0.35</v>
      </c>
      <c r="G11" s="140">
        <v>2.16</v>
      </c>
      <c r="H11" s="140">
        <v>2.15</v>
      </c>
      <c r="I11" s="140" t="s">
        <v>776</v>
      </c>
      <c r="J11" s="140">
        <v>0.14000000000000001</v>
      </c>
      <c r="K11" s="140">
        <v>0.1</v>
      </c>
      <c r="L11" s="140">
        <v>26.8</v>
      </c>
      <c r="M11" s="140" t="s">
        <v>776</v>
      </c>
      <c r="N11" s="140">
        <v>0.16</v>
      </c>
      <c r="O11" s="146">
        <v>100</v>
      </c>
      <c r="P11" s="140">
        <v>299</v>
      </c>
      <c r="Q11" s="140">
        <v>244</v>
      </c>
      <c r="R11" s="140">
        <v>43</v>
      </c>
      <c r="S11" s="140">
        <v>401</v>
      </c>
      <c r="T11" s="140" t="s">
        <v>776</v>
      </c>
      <c r="U11" s="140" t="s">
        <v>776</v>
      </c>
      <c r="V11" s="140">
        <v>133</v>
      </c>
      <c r="W11" s="140">
        <v>124</v>
      </c>
      <c r="X11" s="140">
        <v>185</v>
      </c>
      <c r="Y11" s="140">
        <v>2360</v>
      </c>
      <c r="Z11" s="142">
        <v>3.2692807500000001</v>
      </c>
      <c r="AA11" s="142">
        <v>0.25367375000000003</v>
      </c>
      <c r="AB11" s="142">
        <v>67.070154250000002</v>
      </c>
      <c r="AC11" s="142">
        <v>30.80230375</v>
      </c>
      <c r="AD11" s="142">
        <v>6.7476250000000002E-2</v>
      </c>
      <c r="AE11" s="142">
        <v>27.889645999999999</v>
      </c>
      <c r="AF11" s="142">
        <v>0.25013250000000004</v>
      </c>
      <c r="AG11" s="144">
        <v>108.418474</v>
      </c>
      <c r="AH11" s="142">
        <v>11.476741499999999</v>
      </c>
      <c r="AI11" s="142">
        <v>1.5263340000000001</v>
      </c>
      <c r="AJ11" s="142">
        <v>46.853302749999997</v>
      </c>
      <c r="AK11" s="144">
        <v>258.09898799999996</v>
      </c>
      <c r="AL11" s="142">
        <v>35.102131</v>
      </c>
      <c r="AM11" s="142">
        <v>34.977534249999998</v>
      </c>
      <c r="AN11" s="142">
        <v>52.044870000000003</v>
      </c>
      <c r="AO11" s="144">
        <v>216.87182075000001</v>
      </c>
      <c r="AP11" s="142">
        <v>9.2015847499999985</v>
      </c>
      <c r="AQ11" s="142">
        <v>4.7465194999999998</v>
      </c>
      <c r="AR11" s="142">
        <v>38.931127250000003</v>
      </c>
      <c r="AS11" s="144">
        <v>1662.6360610000002</v>
      </c>
      <c r="AT11" s="142">
        <v>386.37753399999997</v>
      </c>
      <c r="AU11" s="142">
        <v>2.1331935</v>
      </c>
      <c r="AV11" s="142">
        <v>24.26784275</v>
      </c>
      <c r="AW11" s="142">
        <v>0.23909625000000001</v>
      </c>
      <c r="AX11" s="142">
        <v>0.22657399999999997</v>
      </c>
      <c r="AY11" s="144">
        <v>379.08121975</v>
      </c>
      <c r="AZ11" s="142">
        <v>8.7348510000000008</v>
      </c>
      <c r="BA11" s="142">
        <v>0.47562925</v>
      </c>
      <c r="BB11" s="144">
        <v>110.31252725</v>
      </c>
      <c r="BC11" s="144">
        <v>117.43701049999999</v>
      </c>
      <c r="BD11" s="144">
        <v>253.89325874999997</v>
      </c>
      <c r="BE11" s="142">
        <v>28.680810749999999</v>
      </c>
      <c r="BF11" s="144">
        <v>105.558964</v>
      </c>
      <c r="BG11" s="142">
        <v>18.661286</v>
      </c>
      <c r="BH11" s="142">
        <v>1.4211072499999999</v>
      </c>
      <c r="BI11" s="142">
        <v>15.543997000000001</v>
      </c>
      <c r="BJ11" s="142">
        <v>2.5330189999999999</v>
      </c>
      <c r="BK11" s="142">
        <v>17.117626250000001</v>
      </c>
      <c r="BL11" s="144">
        <v>4.0432350000000001</v>
      </c>
      <c r="BM11" s="144">
        <v>13.576633000000001</v>
      </c>
      <c r="BN11" s="144">
        <v>2.2526337500000002</v>
      </c>
      <c r="BO11" s="144">
        <v>16.011071000000001</v>
      </c>
      <c r="BP11" s="144">
        <v>2.6029899999999997</v>
      </c>
      <c r="BQ11" s="141" t="s">
        <v>804</v>
      </c>
      <c r="BR11" s="146">
        <v>2866.6619999999998</v>
      </c>
      <c r="BS11" s="146">
        <v>3041.1320000000001</v>
      </c>
      <c r="BT11" s="148" t="s">
        <v>803</v>
      </c>
      <c r="BU11" s="148" t="s">
        <v>803</v>
      </c>
      <c r="BV11" s="148" t="s">
        <v>803</v>
      </c>
      <c r="BW11" s="148" t="s">
        <v>803</v>
      </c>
    </row>
    <row r="12" spans="1:75" x14ac:dyDescent="0.2">
      <c r="A12" s="51" t="s">
        <v>772</v>
      </c>
      <c r="B12" t="s">
        <v>766</v>
      </c>
      <c r="C12" s="139">
        <v>73.5</v>
      </c>
      <c r="D12" s="140">
        <v>13.9</v>
      </c>
      <c r="E12" s="140">
        <v>1.65</v>
      </c>
      <c r="F12" s="140">
        <v>0.02</v>
      </c>
      <c r="G12" s="140">
        <v>0.34</v>
      </c>
      <c r="H12" s="140">
        <v>1.1599999999999999</v>
      </c>
      <c r="I12" s="140">
        <v>2.39</v>
      </c>
      <c r="J12" s="140">
        <v>5.51</v>
      </c>
      <c r="K12" s="140">
        <v>0.66</v>
      </c>
      <c r="L12" s="140">
        <v>0.28000000000000003</v>
      </c>
      <c r="M12" s="140">
        <v>683</v>
      </c>
      <c r="N12" s="140">
        <v>0.8</v>
      </c>
      <c r="O12" s="146">
        <v>100</v>
      </c>
      <c r="P12" s="140">
        <v>12.8</v>
      </c>
      <c r="Q12" s="140">
        <v>21.8</v>
      </c>
      <c r="R12" s="140" t="s">
        <v>776</v>
      </c>
      <c r="S12" s="140">
        <v>10.3</v>
      </c>
      <c r="T12" s="140" t="s">
        <v>776</v>
      </c>
      <c r="U12" s="140">
        <v>204</v>
      </c>
      <c r="V12" s="140">
        <v>163</v>
      </c>
      <c r="W12" s="140" t="s">
        <v>776</v>
      </c>
      <c r="X12" s="140">
        <v>13.4</v>
      </c>
      <c r="Y12" s="140">
        <v>136</v>
      </c>
      <c r="Z12" s="144">
        <v>16.071559000000001</v>
      </c>
      <c r="AA12" s="143">
        <v>2.1885000000000002E-2</v>
      </c>
      <c r="AB12" s="144">
        <v>698.40456499999993</v>
      </c>
      <c r="AC12" s="143">
        <v>0.55759649999999994</v>
      </c>
      <c r="AD12" s="143">
        <v>0.85572399999999993</v>
      </c>
      <c r="AE12" s="144">
        <v>35.922944999999999</v>
      </c>
      <c r="AF12" s="143">
        <v>5.9424999999999999E-3</v>
      </c>
      <c r="AG12" s="144">
        <v>19.535521499999998</v>
      </c>
      <c r="AH12" s="142">
        <v>1.4054555</v>
      </c>
      <c r="AI12" s="142">
        <v>1.7238045000000002</v>
      </c>
      <c r="AJ12" s="142">
        <v>3.2761274999999999</v>
      </c>
      <c r="AK12" s="144">
        <v>10.143930000000001</v>
      </c>
      <c r="AL12" s="142">
        <v>2.7101734999999998</v>
      </c>
      <c r="AM12" s="142">
        <v>3.3707629999999997</v>
      </c>
      <c r="AN12" s="142">
        <v>9.6078904999999999</v>
      </c>
      <c r="AO12" s="144">
        <v>31.289706500000001</v>
      </c>
      <c r="AP12" s="144">
        <v>14.622206</v>
      </c>
      <c r="AQ12" s="144">
        <v>207.66304550000001</v>
      </c>
      <c r="AR12" s="144">
        <v>162.31139300000001</v>
      </c>
      <c r="AS12" s="144"/>
      <c r="AT12" s="142">
        <v>9.3823310000000006</v>
      </c>
      <c r="AU12" s="143">
        <v>0.24712700000000001</v>
      </c>
      <c r="AV12" s="142">
        <v>1.7103389999999998</v>
      </c>
      <c r="AW12" s="143">
        <v>4.7427999999999998E-2</v>
      </c>
      <c r="AX12" s="142">
        <v>2.1084904999999998</v>
      </c>
      <c r="AY12" s="144">
        <v>16.5490505</v>
      </c>
      <c r="AZ12" s="142">
        <v>1.5166655</v>
      </c>
      <c r="BA12" s="143" t="s">
        <v>807</v>
      </c>
      <c r="BB12" s="142">
        <v>9.2298744999999993</v>
      </c>
      <c r="BC12" s="142">
        <v>28.930086000000003</v>
      </c>
      <c r="BD12" s="142">
        <v>63.800463499999999</v>
      </c>
      <c r="BE12" s="142">
        <v>7.3369930000000005</v>
      </c>
      <c r="BF12" s="142">
        <v>26.563396000000001</v>
      </c>
      <c r="BG12" s="142">
        <v>5.0135105000000006</v>
      </c>
      <c r="BH12" s="142">
        <v>0.95377900000000004</v>
      </c>
      <c r="BI12" s="142">
        <v>3.5583130000000001</v>
      </c>
      <c r="BJ12" s="142">
        <v>0.4514495</v>
      </c>
      <c r="BK12" s="142">
        <v>2.2576010000000002</v>
      </c>
      <c r="BL12" s="144">
        <v>0.35648350000000001</v>
      </c>
      <c r="BM12" s="144">
        <v>0.88318149999999995</v>
      </c>
      <c r="BN12" s="144">
        <v>0.1143835</v>
      </c>
      <c r="BO12" s="144">
        <v>0.72377600000000009</v>
      </c>
      <c r="BP12" s="144">
        <v>0.10348250000000001</v>
      </c>
      <c r="BQ12" s="145" t="s">
        <v>790</v>
      </c>
      <c r="BR12" s="145" t="s">
        <v>790</v>
      </c>
      <c r="BS12" s="145" t="s">
        <v>790</v>
      </c>
      <c r="BT12" s="145" t="s">
        <v>790</v>
      </c>
      <c r="BU12" s="145" t="s">
        <v>790</v>
      </c>
      <c r="BV12" s="145" t="s">
        <v>790</v>
      </c>
      <c r="BW12" s="145" t="s">
        <v>790</v>
      </c>
    </row>
    <row r="13" spans="1:75" x14ac:dyDescent="0.2">
      <c r="A13" s="51" t="s">
        <v>28</v>
      </c>
      <c r="B13" t="s">
        <v>767</v>
      </c>
      <c r="C13" s="139">
        <v>79.7</v>
      </c>
      <c r="D13" s="140">
        <v>10.8</v>
      </c>
      <c r="E13" s="140">
        <v>0.69</v>
      </c>
      <c r="F13" s="140" t="s">
        <v>776</v>
      </c>
      <c r="G13" s="140">
        <v>0.17</v>
      </c>
      <c r="H13" s="140">
        <v>1.1100000000000001</v>
      </c>
      <c r="I13" s="140">
        <v>2.0499999999999998</v>
      </c>
      <c r="J13" s="140">
        <v>4.29</v>
      </c>
      <c r="K13" s="140" t="s">
        <v>776</v>
      </c>
      <c r="L13" s="140">
        <v>0.25</v>
      </c>
      <c r="M13" s="140">
        <v>1390</v>
      </c>
      <c r="N13" s="140">
        <v>0.97</v>
      </c>
      <c r="O13" s="146">
        <v>100</v>
      </c>
      <c r="P13" s="140" t="s">
        <v>776</v>
      </c>
      <c r="Q13" s="140" t="s">
        <v>776</v>
      </c>
      <c r="R13" s="140" t="s">
        <v>776</v>
      </c>
      <c r="S13" s="140">
        <v>13.5</v>
      </c>
      <c r="T13" s="140" t="s">
        <v>776</v>
      </c>
      <c r="U13" s="140">
        <v>165</v>
      </c>
      <c r="V13" s="140">
        <v>412</v>
      </c>
      <c r="W13" s="140" t="s">
        <v>776</v>
      </c>
      <c r="X13" s="140" t="s">
        <v>776</v>
      </c>
      <c r="Y13" s="140">
        <v>118</v>
      </c>
      <c r="Z13" s="144">
        <v>10.999215499999998</v>
      </c>
      <c r="AA13" s="143">
        <v>8.9830000000000014E-3</v>
      </c>
      <c r="AB13" s="144">
        <v>1496.7443415</v>
      </c>
      <c r="AC13" s="142">
        <v>1.2236849999999999</v>
      </c>
      <c r="AD13" s="143">
        <v>0.92723599999999995</v>
      </c>
      <c r="AE13" s="144">
        <v>17.156322500000002</v>
      </c>
      <c r="AF13" s="143">
        <v>9.4973000000000002E-2</v>
      </c>
      <c r="AG13" s="142">
        <v>1.8629315000000002</v>
      </c>
      <c r="AH13" s="143">
        <v>0.62592949999999992</v>
      </c>
      <c r="AI13" s="142">
        <v>4.4227679999999996</v>
      </c>
      <c r="AJ13" s="142">
        <v>1.5758025</v>
      </c>
      <c r="AK13" s="142">
        <v>9.1247379999999989</v>
      </c>
      <c r="AL13" s="142">
        <v>2.6612010000000001</v>
      </c>
      <c r="AM13" s="142">
        <v>3.2335829999999999</v>
      </c>
      <c r="AN13" s="142">
        <v>2.8102830000000005</v>
      </c>
      <c r="AO13" s="142">
        <v>9.5825489999999984</v>
      </c>
      <c r="AP13" s="144">
        <v>11.0783325</v>
      </c>
      <c r="AQ13" s="144">
        <v>171.18496249999998</v>
      </c>
      <c r="AR13" s="144">
        <v>418.96466649999996</v>
      </c>
      <c r="AS13" s="144"/>
      <c r="AT13" s="142">
        <v>5.4975059999999996</v>
      </c>
      <c r="AU13" s="143">
        <v>0.34555950000000002</v>
      </c>
      <c r="AV13" s="143">
        <v>0.811616</v>
      </c>
      <c r="AW13" s="143">
        <v>5.62625E-2</v>
      </c>
      <c r="AX13" s="142">
        <v>4.9431910000000006</v>
      </c>
      <c r="AY13" s="144">
        <v>14.900344</v>
      </c>
      <c r="AZ13" s="142">
        <v>1.0107729999999999</v>
      </c>
      <c r="BA13" s="143" t="s">
        <v>807</v>
      </c>
      <c r="BB13" s="142">
        <v>2.852544</v>
      </c>
      <c r="BC13" s="142">
        <v>5.6961190000000004</v>
      </c>
      <c r="BD13" s="142">
        <v>17.297639</v>
      </c>
      <c r="BE13" s="142">
        <v>1.3087829999999998</v>
      </c>
      <c r="BF13" s="142">
        <v>4.8264750000000003</v>
      </c>
      <c r="BG13" s="142">
        <v>0.84445999999999999</v>
      </c>
      <c r="BH13" s="142">
        <v>0.25876350000000004</v>
      </c>
      <c r="BI13" s="142">
        <v>0.6419625000000001</v>
      </c>
      <c r="BJ13" s="142">
        <v>9.5143000000000005E-2</v>
      </c>
      <c r="BK13" s="142">
        <v>0.57327949999999994</v>
      </c>
      <c r="BL13" s="144">
        <v>0.11426349999999999</v>
      </c>
      <c r="BM13" s="144">
        <v>0.34157999999999999</v>
      </c>
      <c r="BN13" s="144">
        <v>5.2915999999999998E-2</v>
      </c>
      <c r="BO13" s="144">
        <v>0.38988699999999998</v>
      </c>
      <c r="BP13" s="144">
        <v>5.8921499999999995E-2</v>
      </c>
      <c r="BQ13" s="145" t="s">
        <v>790</v>
      </c>
      <c r="BR13" s="145" t="s">
        <v>790</v>
      </c>
      <c r="BS13" s="145" t="s">
        <v>790</v>
      </c>
      <c r="BT13" s="145" t="s">
        <v>790</v>
      </c>
      <c r="BU13" s="145" t="s">
        <v>790</v>
      </c>
      <c r="BV13" s="145" t="s">
        <v>790</v>
      </c>
      <c r="BW13" s="145" t="s">
        <v>790</v>
      </c>
    </row>
    <row r="14" spans="1:75" ht="16" thickBot="1" x14ac:dyDescent="0.25">
      <c r="A14" s="54" t="s">
        <v>49</v>
      </c>
      <c r="B14" t="s">
        <v>768</v>
      </c>
      <c r="C14" s="139">
        <v>76.900000000000006</v>
      </c>
      <c r="D14" s="140">
        <v>11.5</v>
      </c>
      <c r="E14" s="140">
        <v>1.88</v>
      </c>
      <c r="F14" s="140">
        <v>0.03</v>
      </c>
      <c r="G14" s="140">
        <v>0.61</v>
      </c>
      <c r="H14" s="140">
        <v>2.1</v>
      </c>
      <c r="I14" s="140">
        <v>3.04</v>
      </c>
      <c r="J14" s="140">
        <v>3.02</v>
      </c>
      <c r="K14" s="140">
        <v>0.05</v>
      </c>
      <c r="L14" s="140">
        <v>0.32</v>
      </c>
      <c r="M14" s="140">
        <v>814</v>
      </c>
      <c r="N14" s="140">
        <v>0.72</v>
      </c>
      <c r="O14" s="146">
        <v>100</v>
      </c>
      <c r="P14" s="140">
        <v>28.1</v>
      </c>
      <c r="Q14" s="140" t="s">
        <v>776</v>
      </c>
      <c r="R14" s="140" t="s">
        <v>776</v>
      </c>
      <c r="S14" s="140">
        <v>18.100000000000001</v>
      </c>
      <c r="T14" s="140" t="s">
        <v>776</v>
      </c>
      <c r="U14" s="140">
        <v>64.099999999999994</v>
      </c>
      <c r="V14" s="140">
        <v>409</v>
      </c>
      <c r="W14" s="140" t="s">
        <v>776</v>
      </c>
      <c r="X14" s="140">
        <v>16.600000000000001</v>
      </c>
      <c r="Y14" s="140">
        <v>116</v>
      </c>
      <c r="Z14" s="142">
        <v>7.5661244999999999</v>
      </c>
      <c r="AA14" s="143">
        <v>2.3519999999999999E-2</v>
      </c>
      <c r="AB14" s="144">
        <v>830.18553450000002</v>
      </c>
      <c r="AC14" s="143">
        <v>0.45734550000000002</v>
      </c>
      <c r="AD14" s="143">
        <v>0.21442450000000002</v>
      </c>
      <c r="AE14" s="144">
        <v>13.0621565</v>
      </c>
      <c r="AF14" s="143">
        <v>2.4509500000000004E-2</v>
      </c>
      <c r="AG14" s="142">
        <v>1.7354369999999999</v>
      </c>
      <c r="AH14" s="143">
        <v>0.69646649999999999</v>
      </c>
      <c r="AI14" s="142">
        <v>1.297941</v>
      </c>
      <c r="AJ14" s="142">
        <v>4.7235905000000002</v>
      </c>
      <c r="AK14" s="144">
        <v>18.159836500000001</v>
      </c>
      <c r="AL14" s="142">
        <v>4.0375930000000002</v>
      </c>
      <c r="AM14" s="142">
        <v>7.1189765000000005</v>
      </c>
      <c r="AN14" s="142">
        <v>2.8651014999999997</v>
      </c>
      <c r="AO14" s="144">
        <v>19.751703000000003</v>
      </c>
      <c r="AP14" s="144">
        <v>11.395208999999999</v>
      </c>
      <c r="AQ14" s="144">
        <v>63.297649000000007</v>
      </c>
      <c r="AR14" s="144">
        <v>377.35821499999997</v>
      </c>
      <c r="AS14" s="144"/>
      <c r="AT14" s="142">
        <v>5.5846054999999994</v>
      </c>
      <c r="AU14" s="143">
        <v>0.30468650000000003</v>
      </c>
      <c r="AV14" s="143">
        <v>0.68104449999999994</v>
      </c>
      <c r="AW14" s="143">
        <v>0.10296950000000001</v>
      </c>
      <c r="AX14" s="142">
        <v>3.5426299999999999</v>
      </c>
      <c r="AY14" s="144">
        <v>34.629029500000001</v>
      </c>
      <c r="AZ14" s="142">
        <v>1.5869404999999999</v>
      </c>
      <c r="BA14" s="143">
        <v>0.81217000000000006</v>
      </c>
      <c r="BB14" s="142">
        <v>7.1119979999999998</v>
      </c>
      <c r="BC14" s="142">
        <v>6.0478670000000001</v>
      </c>
      <c r="BD14" s="142">
        <v>13.703471499999999</v>
      </c>
      <c r="BE14" s="142">
        <v>1.7694535</v>
      </c>
      <c r="BF14" s="142">
        <v>7.3320339999999993</v>
      </c>
      <c r="BG14" s="142">
        <v>1.6403825000000001</v>
      </c>
      <c r="BH14" s="142">
        <v>0.51079050000000004</v>
      </c>
      <c r="BI14" s="142">
        <v>1.5044589999999998</v>
      </c>
      <c r="BJ14" s="142">
        <v>0.22586450000000002</v>
      </c>
      <c r="BK14" s="142">
        <v>1.394636</v>
      </c>
      <c r="BL14" s="144">
        <v>0.26801849999999999</v>
      </c>
      <c r="BM14" s="144">
        <v>0.80360449999999994</v>
      </c>
      <c r="BN14" s="144">
        <v>0.11501449999999999</v>
      </c>
      <c r="BO14" s="144">
        <v>0.75531199999999998</v>
      </c>
      <c r="BP14" s="144">
        <v>0.1122355</v>
      </c>
      <c r="BQ14" s="145" t="s">
        <v>790</v>
      </c>
      <c r="BR14" s="145" t="s">
        <v>790</v>
      </c>
      <c r="BS14" s="145" t="s">
        <v>790</v>
      </c>
      <c r="BT14" s="145" t="s">
        <v>790</v>
      </c>
      <c r="BU14" s="145" t="s">
        <v>790</v>
      </c>
      <c r="BV14" s="145" t="s">
        <v>790</v>
      </c>
      <c r="BW14" s="145" t="s">
        <v>790</v>
      </c>
    </row>
    <row r="15" spans="1:75" x14ac:dyDescent="0.2">
      <c r="A15" s="51" t="s">
        <v>792</v>
      </c>
      <c r="B15" s="13" t="s">
        <v>793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2">
        <v>43.479978750000001</v>
      </c>
      <c r="AA15" s="142">
        <v>0.15842725000000002</v>
      </c>
      <c r="AB15" s="144">
        <v>556.95785475000002</v>
      </c>
      <c r="AC15" s="142">
        <v>0.96489699999999989</v>
      </c>
      <c r="AD15" s="142">
        <v>0.69196274999999996</v>
      </c>
      <c r="AE15" s="142">
        <v>29.802826999999997</v>
      </c>
      <c r="AF15" s="142">
        <v>0.37269200000000002</v>
      </c>
      <c r="AG15" s="142">
        <v>9.4707775000000005</v>
      </c>
      <c r="AH15" s="142">
        <v>3.1462110000000001</v>
      </c>
      <c r="AI15" s="142">
        <v>1.72245925</v>
      </c>
      <c r="AJ15" s="142">
        <v>10.838517</v>
      </c>
      <c r="AK15" s="142">
        <v>64.340181250000001</v>
      </c>
      <c r="AL15" s="142">
        <v>10.996763999999999</v>
      </c>
      <c r="AM15" s="142">
        <v>25.794094000000001</v>
      </c>
      <c r="AN15" s="142">
        <v>24.554419750000001</v>
      </c>
      <c r="AO15" s="144">
        <v>105.02959025</v>
      </c>
      <c r="AP15" s="142">
        <v>15.630417999999999</v>
      </c>
      <c r="AQ15" s="142">
        <v>103.12637075000001</v>
      </c>
      <c r="AR15" s="144">
        <v>164.93177750000001</v>
      </c>
      <c r="AS15" s="144">
        <v>140.83454500000002</v>
      </c>
      <c r="AT15" s="142">
        <v>11.90286875</v>
      </c>
      <c r="AU15" s="142">
        <v>1.1926347499999999</v>
      </c>
      <c r="AV15" s="142">
        <v>3.3392492499999999</v>
      </c>
      <c r="AW15" s="142">
        <v>2.3603475</v>
      </c>
      <c r="AX15" s="142">
        <v>7.5207942499999998</v>
      </c>
      <c r="AY15" s="144">
        <v>106.3766055</v>
      </c>
      <c r="AZ15" s="142">
        <v>1.4193007500000001</v>
      </c>
      <c r="BA15" s="142">
        <v>10.929078749999999</v>
      </c>
      <c r="BB15" s="142">
        <v>19.110781249999999</v>
      </c>
      <c r="BC15" s="142">
        <v>25.729121999999997</v>
      </c>
      <c r="BD15" s="142">
        <v>50.119226249999997</v>
      </c>
      <c r="BE15" s="142">
        <v>5.9707749999999997</v>
      </c>
      <c r="BF15" s="142">
        <v>23.566400999999999</v>
      </c>
      <c r="BG15" s="142">
        <v>4.5163132499999996</v>
      </c>
      <c r="BH15" s="142">
        <v>0.9646142499999999</v>
      </c>
      <c r="BI15" s="142">
        <v>4.0181077500000004</v>
      </c>
      <c r="BJ15" s="142">
        <v>0.57748850000000007</v>
      </c>
      <c r="BK15" s="142">
        <v>3.55085425</v>
      </c>
      <c r="BL15" s="144">
        <v>0.70354000000000005</v>
      </c>
      <c r="BM15" s="144">
        <v>2.0341977500000001</v>
      </c>
      <c r="BN15" s="144">
        <v>0.29560649999999999</v>
      </c>
      <c r="BO15" s="144">
        <v>1.9442572499999997</v>
      </c>
      <c r="BP15" s="144">
        <v>0.29927999999999999</v>
      </c>
      <c r="BQ15" s="145" t="s">
        <v>790</v>
      </c>
      <c r="BR15" s="145" t="s">
        <v>790</v>
      </c>
      <c r="BS15" s="145" t="s">
        <v>790</v>
      </c>
      <c r="BT15" s="145" t="s">
        <v>790</v>
      </c>
      <c r="BU15" s="145" t="s">
        <v>790</v>
      </c>
      <c r="BV15" s="145" t="s">
        <v>790</v>
      </c>
      <c r="BW15" s="145" t="s">
        <v>790</v>
      </c>
    </row>
    <row r="16" spans="1:75" x14ac:dyDescent="0.2">
      <c r="A16" s="51" t="s">
        <v>792</v>
      </c>
      <c r="B16" s="13" t="s">
        <v>794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4">
        <v>11.523099500000001</v>
      </c>
      <c r="AA16" s="143">
        <v>4.7280000000000003E-2</v>
      </c>
      <c r="AB16" s="144">
        <v>120.83386900000001</v>
      </c>
      <c r="AC16" s="143">
        <v>0.33253650000000001</v>
      </c>
      <c r="AD16" s="143">
        <v>0.318328</v>
      </c>
      <c r="AE16" s="142">
        <v>5.9968055000000007</v>
      </c>
      <c r="AF16" s="143">
        <v>0.1650865</v>
      </c>
      <c r="AG16" s="142">
        <v>6.0157350000000003</v>
      </c>
      <c r="AH16" s="142">
        <v>1.9281464999999998</v>
      </c>
      <c r="AI16" s="143">
        <v>0.85881099999999988</v>
      </c>
      <c r="AJ16" s="142">
        <v>3.5311104999999996</v>
      </c>
      <c r="AK16" s="144">
        <v>18.269798999999999</v>
      </c>
      <c r="AL16" s="142">
        <v>5.6547130000000001</v>
      </c>
      <c r="AM16" s="144">
        <v>16.434831500000001</v>
      </c>
      <c r="AN16" s="149">
        <v>16.649383999999998</v>
      </c>
      <c r="AO16" s="144">
        <v>20.874604999999999</v>
      </c>
      <c r="AP16" s="142">
        <v>4.6463780000000003</v>
      </c>
      <c r="AQ16" s="144">
        <v>27.680595</v>
      </c>
      <c r="AR16" s="144">
        <v>53.979249499999995</v>
      </c>
      <c r="AS16" s="145"/>
      <c r="AT16" s="142">
        <v>4.740130999999999</v>
      </c>
      <c r="AU16" s="143">
        <v>0.87715750000000003</v>
      </c>
      <c r="AV16" s="142">
        <v>1.0849589999999998</v>
      </c>
      <c r="AW16" s="143">
        <v>0.73610349999999991</v>
      </c>
      <c r="AX16" s="142">
        <v>1.3950360000000002</v>
      </c>
      <c r="AY16" s="144">
        <v>27.589392</v>
      </c>
      <c r="AZ16" s="142">
        <v>1.2285975</v>
      </c>
      <c r="BA16" s="142">
        <v>8.3753865000000012</v>
      </c>
      <c r="BB16" s="144">
        <v>14.278190500000001</v>
      </c>
      <c r="BC16" s="142">
        <v>17.854225500000002</v>
      </c>
      <c r="BD16" s="142">
        <v>42.375735499999998</v>
      </c>
      <c r="BE16" s="142">
        <v>4.6764674999999993</v>
      </c>
      <c r="BF16" s="142">
        <v>18.365286000000001</v>
      </c>
      <c r="BG16" s="142">
        <v>4.0711414999999995</v>
      </c>
      <c r="BH16" s="142">
        <v>0.86863599999999996</v>
      </c>
      <c r="BI16" s="142">
        <v>3.9578464999999996</v>
      </c>
      <c r="BJ16" s="142">
        <v>0.54292249999999997</v>
      </c>
      <c r="BK16" s="142">
        <v>2.9064965000000003</v>
      </c>
      <c r="BL16" s="144">
        <v>0.53179199999999993</v>
      </c>
      <c r="BM16" s="144">
        <v>1.4047190000000001</v>
      </c>
      <c r="BN16" s="144">
        <v>0.19221350000000001</v>
      </c>
      <c r="BO16" s="144">
        <v>1.2499445</v>
      </c>
      <c r="BP16" s="144">
        <v>0.17651700000000001</v>
      </c>
      <c r="BQ16" s="145" t="s">
        <v>790</v>
      </c>
      <c r="BR16" s="145" t="s">
        <v>790</v>
      </c>
      <c r="BS16" s="145" t="s">
        <v>790</v>
      </c>
      <c r="BT16" s="145" t="s">
        <v>790</v>
      </c>
      <c r="BU16" s="145" t="s">
        <v>790</v>
      </c>
      <c r="BV16" s="145" t="s">
        <v>790</v>
      </c>
      <c r="BW16" s="145" t="s">
        <v>790</v>
      </c>
    </row>
    <row r="17" spans="4:68" x14ac:dyDescent="0.2"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</row>
    <row r="18" spans="4:68" x14ac:dyDescent="0.2">
      <c r="X18" s="150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</row>
    <row r="19" spans="4:68" x14ac:dyDescent="0.2">
      <c r="X19" s="150"/>
      <c r="Y19" s="13"/>
    </row>
    <row r="20" spans="4:68" x14ac:dyDescent="0.2">
      <c r="E20" s="13"/>
      <c r="F20" s="13"/>
      <c r="X20" s="150"/>
      <c r="Y20" s="13"/>
    </row>
    <row r="21" spans="4:68" x14ac:dyDescent="0.2">
      <c r="D21" s="13"/>
      <c r="E21" s="150"/>
      <c r="F21" s="151"/>
      <c r="X21" s="150"/>
    </row>
    <row r="22" spans="4:68" x14ac:dyDescent="0.2">
      <c r="D22" s="13"/>
      <c r="E22" s="150"/>
      <c r="F22" s="152"/>
      <c r="X22" s="150"/>
    </row>
    <row r="23" spans="4:68" x14ac:dyDescent="0.2">
      <c r="D23" s="13"/>
      <c r="E23" s="150"/>
      <c r="F23" s="151"/>
      <c r="X23" s="150"/>
    </row>
    <row r="24" spans="4:68" x14ac:dyDescent="0.2">
      <c r="D24" s="13"/>
      <c r="E24" s="150"/>
      <c r="X24" s="150"/>
      <c r="AW24" s="153"/>
      <c r="AX24" s="24"/>
    </row>
    <row r="25" spans="4:68" x14ac:dyDescent="0.2">
      <c r="D25" s="13"/>
      <c r="E25" s="150"/>
      <c r="F25" s="152"/>
      <c r="X25" s="150"/>
      <c r="AW25" s="153"/>
      <c r="AX25" s="24"/>
    </row>
    <row r="26" spans="4:68" x14ac:dyDescent="0.2">
      <c r="D26" s="13"/>
      <c r="E26" s="150"/>
      <c r="F26" s="152"/>
      <c r="X26" s="150"/>
      <c r="AW26" s="153"/>
      <c r="AX26" s="24"/>
    </row>
    <row r="27" spans="4:68" x14ac:dyDescent="0.2">
      <c r="D27" s="13"/>
      <c r="E27" s="150"/>
      <c r="F27" s="14"/>
      <c r="X27" s="150"/>
      <c r="AW27" s="153"/>
      <c r="AX27" s="24"/>
    </row>
    <row r="28" spans="4:68" x14ac:dyDescent="0.2">
      <c r="D28" s="13"/>
      <c r="E28" s="150"/>
      <c r="F28" s="152"/>
      <c r="X28" s="150"/>
      <c r="AW28" s="153"/>
      <c r="AX28" s="24"/>
    </row>
    <row r="29" spans="4:68" x14ac:dyDescent="0.2">
      <c r="D29" s="13"/>
      <c r="E29" s="150"/>
      <c r="F29" s="14"/>
      <c r="X29" s="150"/>
      <c r="AW29" s="153"/>
      <c r="AX29" s="24"/>
    </row>
    <row r="30" spans="4:68" x14ac:dyDescent="0.2">
      <c r="D30" s="13"/>
      <c r="E30" s="150"/>
      <c r="F30" s="14"/>
      <c r="X30" s="150"/>
      <c r="AW30" s="153"/>
      <c r="AX30" s="24"/>
    </row>
    <row r="31" spans="4:68" x14ac:dyDescent="0.2">
      <c r="D31" s="13"/>
      <c r="E31" s="150"/>
      <c r="F31" s="152"/>
      <c r="X31" s="150"/>
      <c r="AW31" s="153"/>
      <c r="AX31" s="24"/>
    </row>
    <row r="32" spans="4:68" x14ac:dyDescent="0.2">
      <c r="D32" s="13"/>
      <c r="E32" s="150"/>
      <c r="F32" s="14"/>
      <c r="X32" s="150"/>
      <c r="AW32" s="153"/>
      <c r="AX32" s="24"/>
    </row>
    <row r="33" spans="4:50" x14ac:dyDescent="0.2">
      <c r="D33" s="13"/>
      <c r="E33" s="150"/>
      <c r="F33" s="151"/>
      <c r="X33" s="150"/>
      <c r="AW33" s="153"/>
      <c r="AX33" s="24"/>
    </row>
    <row r="34" spans="4:50" x14ac:dyDescent="0.2">
      <c r="D34" s="13"/>
      <c r="E34" s="150"/>
      <c r="F34" s="14"/>
      <c r="X34" s="150"/>
      <c r="AW34" s="153"/>
      <c r="AX34" s="24"/>
    </row>
    <row r="35" spans="4:50" x14ac:dyDescent="0.2">
      <c r="D35" s="13"/>
      <c r="E35" s="150"/>
      <c r="F35" s="151"/>
      <c r="X35" s="150"/>
      <c r="AW35" s="153"/>
      <c r="AX35" s="24"/>
    </row>
    <row r="36" spans="4:50" x14ac:dyDescent="0.2">
      <c r="D36" s="13"/>
      <c r="E36" s="150"/>
      <c r="F36" s="154"/>
      <c r="X36" s="150"/>
      <c r="AW36" s="153"/>
      <c r="AX36" s="24"/>
    </row>
    <row r="37" spans="4:50" x14ac:dyDescent="0.2">
      <c r="D37" s="13"/>
      <c r="E37" s="150"/>
      <c r="F37" s="151"/>
      <c r="X37" s="150"/>
      <c r="AW37" s="153"/>
      <c r="AX37" s="24"/>
    </row>
    <row r="38" spans="4:50" x14ac:dyDescent="0.2">
      <c r="D38" s="13"/>
      <c r="E38" s="150"/>
      <c r="F38" s="14"/>
      <c r="X38" s="153"/>
      <c r="AW38" s="153"/>
      <c r="AX38" s="24"/>
    </row>
    <row r="39" spans="4:50" x14ac:dyDescent="0.2">
      <c r="D39" s="13"/>
      <c r="E39" s="150"/>
      <c r="F39" s="151"/>
      <c r="X39" s="150"/>
    </row>
    <row r="40" spans="4:50" x14ac:dyDescent="0.2">
      <c r="D40" s="13"/>
      <c r="E40" s="150"/>
      <c r="F40" s="151"/>
      <c r="X40" s="150"/>
    </row>
    <row r="41" spans="4:50" x14ac:dyDescent="0.2">
      <c r="D41" s="13"/>
      <c r="E41" s="153"/>
      <c r="X41" s="150"/>
    </row>
    <row r="42" spans="4:50" x14ac:dyDescent="0.2">
      <c r="D42" s="13"/>
      <c r="E42" s="150"/>
      <c r="F42" s="14"/>
      <c r="X42" s="150"/>
    </row>
    <row r="43" spans="4:50" x14ac:dyDescent="0.2">
      <c r="D43" s="13"/>
      <c r="E43" s="150"/>
      <c r="F43" s="152"/>
      <c r="X43" s="150"/>
    </row>
    <row r="44" spans="4:50" x14ac:dyDescent="0.2">
      <c r="D44" s="13"/>
      <c r="E44" s="150"/>
      <c r="F44" s="14"/>
      <c r="X44" s="153"/>
    </row>
    <row r="45" spans="4:50" x14ac:dyDescent="0.2">
      <c r="D45" s="13"/>
      <c r="E45" s="150"/>
      <c r="F45" s="152"/>
      <c r="X45" s="150"/>
    </row>
    <row r="46" spans="4:50" x14ac:dyDescent="0.2">
      <c r="D46" s="13"/>
      <c r="E46" s="150"/>
      <c r="F46" s="14"/>
      <c r="X46" s="150"/>
    </row>
    <row r="47" spans="4:50" x14ac:dyDescent="0.2">
      <c r="D47" s="13"/>
      <c r="E47" s="153"/>
      <c r="F47" s="151"/>
    </row>
    <row r="48" spans="4:50" x14ac:dyDescent="0.2">
      <c r="D48" s="13"/>
      <c r="E48" s="150"/>
      <c r="F48" s="14"/>
    </row>
    <row r="49" spans="4:6" x14ac:dyDescent="0.2">
      <c r="D49" s="13"/>
      <c r="E49" s="150"/>
      <c r="F49" s="14"/>
    </row>
    <row r="50" spans="4:6" x14ac:dyDescent="0.2">
      <c r="D50" s="13"/>
      <c r="E50" s="150"/>
      <c r="F50" s="151"/>
    </row>
    <row r="51" spans="4:6" x14ac:dyDescent="0.2">
      <c r="D51" s="13"/>
      <c r="E51" s="150"/>
      <c r="F51" s="151"/>
    </row>
    <row r="52" spans="4:6" x14ac:dyDescent="0.2">
      <c r="D52" s="13"/>
      <c r="E52" s="150"/>
      <c r="F52" s="151"/>
    </row>
    <row r="53" spans="4:6" x14ac:dyDescent="0.2">
      <c r="D53" s="13"/>
      <c r="E53" s="150"/>
      <c r="F53" s="151"/>
    </row>
    <row r="54" spans="4:6" x14ac:dyDescent="0.2">
      <c r="D54" s="13"/>
      <c r="E54" s="150"/>
      <c r="F54" s="151"/>
    </row>
    <row r="55" spans="4:6" x14ac:dyDescent="0.2">
      <c r="D55" s="13"/>
      <c r="E55" s="150"/>
      <c r="F55" s="14"/>
    </row>
    <row r="56" spans="4:6" x14ac:dyDescent="0.2">
      <c r="D56" s="13"/>
      <c r="E56" s="150"/>
      <c r="F56" s="152"/>
    </row>
    <row r="57" spans="4:6" x14ac:dyDescent="0.2">
      <c r="D57" s="13"/>
      <c r="E57" s="150"/>
      <c r="F57" s="14"/>
    </row>
    <row r="58" spans="4:6" x14ac:dyDescent="0.2">
      <c r="D58" s="13"/>
      <c r="E58" s="150"/>
      <c r="F58" s="152"/>
    </row>
    <row r="59" spans="4:6" x14ac:dyDescent="0.2">
      <c r="D59" s="13"/>
      <c r="E59" s="150"/>
      <c r="F59" s="14"/>
    </row>
    <row r="60" spans="4:6" x14ac:dyDescent="0.2">
      <c r="D60" s="13"/>
      <c r="E60" s="150"/>
      <c r="F60" s="152"/>
    </row>
    <row r="61" spans="4:6" x14ac:dyDescent="0.2">
      <c r="D61" s="13"/>
      <c r="E61" s="150"/>
      <c r="F61" s="14"/>
    </row>
    <row r="62" spans="4:6" x14ac:dyDescent="0.2">
      <c r="D62" s="13"/>
      <c r="E62" s="150"/>
      <c r="F62" s="152"/>
    </row>
    <row r="63" spans="4:6" x14ac:dyDescent="0.2">
      <c r="D63" s="13"/>
      <c r="E63" s="150"/>
      <c r="F63" s="14"/>
    </row>
    <row r="64" spans="4:6" x14ac:dyDescent="0.2">
      <c r="D64" s="13"/>
      <c r="E64" s="150"/>
      <c r="F64" s="152"/>
    </row>
    <row r="65" spans="4:4" x14ac:dyDescent="0.2">
      <c r="D65" s="15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348A0-AA67-6944-9301-E66A16E3827F}">
  <dimension ref="A1:N132"/>
  <sheetViews>
    <sheetView workbookViewId="0">
      <selection activeCell="P12" sqref="P12"/>
    </sheetView>
  </sheetViews>
  <sheetFormatPr baseColWidth="10" defaultRowHeight="15" x14ac:dyDescent="0.2"/>
  <cols>
    <col min="1" max="1" width="10.83203125" style="1"/>
    <col min="2" max="2" width="32" customWidth="1"/>
  </cols>
  <sheetData>
    <row r="1" spans="1:14" x14ac:dyDescent="0.2">
      <c r="A1" s="61"/>
      <c r="B1" s="35" t="s">
        <v>553</v>
      </c>
      <c r="C1">
        <v>167</v>
      </c>
      <c r="D1">
        <v>111</v>
      </c>
      <c r="E1">
        <v>51</v>
      </c>
      <c r="F1">
        <v>61</v>
      </c>
      <c r="G1">
        <v>115</v>
      </c>
      <c r="H1">
        <v>118</v>
      </c>
      <c r="I1">
        <v>64</v>
      </c>
      <c r="J1">
        <v>57</v>
      </c>
      <c r="K1">
        <v>53</v>
      </c>
      <c r="L1">
        <v>350</v>
      </c>
      <c r="M1">
        <v>470</v>
      </c>
    </row>
    <row r="2" spans="1:14" x14ac:dyDescent="0.2">
      <c r="A2" s="58" t="s">
        <v>588</v>
      </c>
      <c r="B2" s="35" t="s">
        <v>135</v>
      </c>
      <c r="C2" s="38" t="s">
        <v>555</v>
      </c>
      <c r="D2" s="38" t="s">
        <v>555</v>
      </c>
      <c r="E2" s="38" t="s">
        <v>555</v>
      </c>
      <c r="F2" s="38" t="s">
        <v>555</v>
      </c>
      <c r="G2" s="38" t="s">
        <v>555</v>
      </c>
      <c r="H2" s="38" t="s">
        <v>555</v>
      </c>
      <c r="I2" s="38" t="s">
        <v>555</v>
      </c>
      <c r="J2" s="38" t="s">
        <v>555</v>
      </c>
      <c r="K2" s="38" t="s">
        <v>555</v>
      </c>
      <c r="L2" s="38" t="s">
        <v>555</v>
      </c>
      <c r="M2" s="38" t="s">
        <v>555</v>
      </c>
      <c r="N2" s="38" t="s">
        <v>555</v>
      </c>
    </row>
    <row r="3" spans="1:14" ht="16" thickBot="1" x14ac:dyDescent="0.25">
      <c r="A3" s="59"/>
      <c r="B3" s="29" t="s">
        <v>554</v>
      </c>
      <c r="C3" s="29" t="s">
        <v>277</v>
      </c>
      <c r="D3" s="29" t="s">
        <v>278</v>
      </c>
      <c r="E3" s="29" t="s">
        <v>280</v>
      </c>
      <c r="F3" s="29" t="s">
        <v>281</v>
      </c>
      <c r="G3" s="29" t="s">
        <v>282</v>
      </c>
      <c r="H3" s="29" t="s">
        <v>283</v>
      </c>
      <c r="I3" s="29" t="s">
        <v>284</v>
      </c>
      <c r="J3" s="29" t="s">
        <v>285</v>
      </c>
      <c r="K3" s="29" t="s">
        <v>286</v>
      </c>
      <c r="L3" s="29" t="s">
        <v>416</v>
      </c>
      <c r="M3" s="29" t="s">
        <v>393</v>
      </c>
      <c r="N3" s="29" t="s">
        <v>287</v>
      </c>
    </row>
    <row r="4" spans="1:14" ht="16" thickTop="1" x14ac:dyDescent="0.2">
      <c r="A4" s="45" t="s">
        <v>1</v>
      </c>
      <c r="B4" t="s">
        <v>288</v>
      </c>
      <c r="C4" s="31">
        <v>63.44</v>
      </c>
      <c r="D4" s="31">
        <v>22.57</v>
      </c>
      <c r="E4" s="31">
        <v>0.26040000000000002</v>
      </c>
      <c r="F4" s="31">
        <v>3.98</v>
      </c>
      <c r="G4" s="31">
        <v>0.12839999999999999</v>
      </c>
      <c r="H4" s="31">
        <v>1.9E-3</v>
      </c>
      <c r="I4" s="31">
        <v>8.32</v>
      </c>
      <c r="J4" s="31">
        <v>2.9999999999999997E-4</v>
      </c>
      <c r="K4" s="31">
        <v>0</v>
      </c>
      <c r="L4" s="30" t="s">
        <v>72</v>
      </c>
      <c r="M4" s="30" t="s">
        <v>72</v>
      </c>
      <c r="N4" s="31">
        <v>98.700999999999993</v>
      </c>
    </row>
    <row r="5" spans="1:14" x14ac:dyDescent="0.2">
      <c r="A5" s="45" t="s">
        <v>1</v>
      </c>
      <c r="B5" t="s">
        <v>289</v>
      </c>
      <c r="C5" s="31">
        <v>63.93</v>
      </c>
      <c r="D5" s="31">
        <v>22.09</v>
      </c>
      <c r="E5" s="31">
        <v>0.43790000000000001</v>
      </c>
      <c r="F5" s="31">
        <v>3.64</v>
      </c>
      <c r="G5" s="31">
        <v>0.1658</v>
      </c>
      <c r="H5" s="31">
        <v>4.3E-3</v>
      </c>
      <c r="I5" s="31">
        <v>8.2899999999999991</v>
      </c>
      <c r="J5" s="31">
        <v>0</v>
      </c>
      <c r="K5" s="31">
        <v>5.7000000000000002E-3</v>
      </c>
      <c r="L5" s="30" t="s">
        <v>72</v>
      </c>
      <c r="M5" s="30" t="s">
        <v>72</v>
      </c>
      <c r="N5" s="31">
        <v>98.563800000000001</v>
      </c>
    </row>
    <row r="6" spans="1:14" x14ac:dyDescent="0.2">
      <c r="A6" s="45" t="s">
        <v>1</v>
      </c>
      <c r="B6" t="s">
        <v>290</v>
      </c>
      <c r="C6" s="31">
        <v>63.5</v>
      </c>
      <c r="D6" s="31">
        <v>22.51</v>
      </c>
      <c r="E6" s="31">
        <v>0.68500000000000005</v>
      </c>
      <c r="F6" s="31">
        <v>2.89</v>
      </c>
      <c r="G6" s="31">
        <v>0.22470000000000001</v>
      </c>
      <c r="H6" s="31">
        <v>8.3999999999999995E-3</v>
      </c>
      <c r="I6" s="31">
        <v>8.23</v>
      </c>
      <c r="J6" s="31">
        <v>3.95E-2</v>
      </c>
      <c r="K6" s="31">
        <v>0</v>
      </c>
      <c r="L6" s="30" t="s">
        <v>72</v>
      </c>
      <c r="M6" s="30" t="s">
        <v>72</v>
      </c>
      <c r="N6" s="31">
        <v>98.087599999999995</v>
      </c>
    </row>
    <row r="7" spans="1:14" x14ac:dyDescent="0.2">
      <c r="A7" s="45" t="s">
        <v>1</v>
      </c>
      <c r="B7" t="s">
        <v>291</v>
      </c>
      <c r="C7" s="31">
        <v>101.13</v>
      </c>
      <c r="D7" s="31">
        <v>0</v>
      </c>
      <c r="E7" s="31">
        <v>9.4999999999999998E-3</v>
      </c>
      <c r="F7" s="31">
        <v>0</v>
      </c>
      <c r="G7" s="31">
        <v>0</v>
      </c>
      <c r="H7" s="31">
        <v>0</v>
      </c>
      <c r="I7" s="31">
        <v>1.55E-2</v>
      </c>
      <c r="J7" s="31">
        <v>0</v>
      </c>
      <c r="K7" s="31">
        <v>0</v>
      </c>
      <c r="L7" s="30" t="s">
        <v>72</v>
      </c>
      <c r="M7" s="30" t="s">
        <v>72</v>
      </c>
      <c r="N7" s="31">
        <v>101.1549</v>
      </c>
    </row>
    <row r="8" spans="1:14" x14ac:dyDescent="0.2">
      <c r="A8" s="45" t="s">
        <v>1</v>
      </c>
      <c r="B8" t="s">
        <v>292</v>
      </c>
      <c r="C8" s="31">
        <v>101.89</v>
      </c>
      <c r="D8" s="31">
        <v>3.5999999999999999E-3</v>
      </c>
      <c r="E8" s="31">
        <v>5.1000000000000004E-3</v>
      </c>
      <c r="F8" s="31">
        <v>0</v>
      </c>
      <c r="G8" s="31">
        <v>5.7999999999999996E-3</v>
      </c>
      <c r="H8" s="31">
        <v>1.6799999999999999E-2</v>
      </c>
      <c r="I8" s="31">
        <v>0</v>
      </c>
      <c r="J8" s="31">
        <v>7.4999999999999997E-3</v>
      </c>
      <c r="K8" s="31">
        <v>0</v>
      </c>
      <c r="L8" s="30" t="s">
        <v>72</v>
      </c>
      <c r="M8" s="30" t="s">
        <v>72</v>
      </c>
      <c r="N8" s="31">
        <v>101.92870000000001</v>
      </c>
    </row>
    <row r="9" spans="1:14" x14ac:dyDescent="0.2">
      <c r="A9" s="45" t="s">
        <v>1</v>
      </c>
      <c r="B9" t="s">
        <v>293</v>
      </c>
      <c r="C9" s="31">
        <v>63.76</v>
      </c>
      <c r="D9" s="31">
        <v>22.61</v>
      </c>
      <c r="E9" s="31">
        <v>0.32890000000000003</v>
      </c>
      <c r="F9" s="31">
        <v>4.03</v>
      </c>
      <c r="G9" s="31">
        <v>0.2147</v>
      </c>
      <c r="H9" s="31">
        <v>0</v>
      </c>
      <c r="I9" s="31">
        <v>8.1199999999999992</v>
      </c>
      <c r="J9" s="31">
        <v>1.14E-2</v>
      </c>
      <c r="K9" s="31">
        <v>0</v>
      </c>
      <c r="L9" s="30" t="s">
        <v>72</v>
      </c>
      <c r="M9" s="30" t="s">
        <v>72</v>
      </c>
      <c r="N9" s="31">
        <v>99.075100000000006</v>
      </c>
    </row>
    <row r="10" spans="1:14" x14ac:dyDescent="0.2">
      <c r="A10" s="45" t="s">
        <v>1</v>
      </c>
      <c r="B10" t="s">
        <v>294</v>
      </c>
      <c r="C10" s="31">
        <v>64.89</v>
      </c>
      <c r="D10" s="31">
        <v>18.21</v>
      </c>
      <c r="E10" s="31">
        <v>15.94</v>
      </c>
      <c r="F10" s="31">
        <v>0</v>
      </c>
      <c r="G10" s="31">
        <v>4.0899999999999999E-2</v>
      </c>
      <c r="H10" s="31">
        <v>5.8999999999999999E-3</v>
      </c>
      <c r="I10" s="31">
        <v>0.56020000000000003</v>
      </c>
      <c r="J10" s="31">
        <v>6.1999999999999998E-3</v>
      </c>
      <c r="K10" s="31">
        <v>4.7999999999999996E-3</v>
      </c>
      <c r="L10" s="30" t="s">
        <v>72</v>
      </c>
      <c r="M10" s="30" t="s">
        <v>72</v>
      </c>
      <c r="N10" s="31">
        <v>99.658100000000005</v>
      </c>
    </row>
    <row r="11" spans="1:14" x14ac:dyDescent="0.2">
      <c r="A11" s="45" t="s">
        <v>1</v>
      </c>
      <c r="B11" t="s">
        <v>295</v>
      </c>
      <c r="C11" s="31">
        <v>64.78</v>
      </c>
      <c r="D11" s="31">
        <v>18.190000000000001</v>
      </c>
      <c r="E11" s="31">
        <v>16.14</v>
      </c>
      <c r="F11" s="31">
        <v>1.4E-3</v>
      </c>
      <c r="G11" s="31">
        <v>2.2700000000000001E-2</v>
      </c>
      <c r="H11" s="31">
        <v>0</v>
      </c>
      <c r="I11" s="31">
        <v>0.30349999999999999</v>
      </c>
      <c r="J11" s="31">
        <v>0</v>
      </c>
      <c r="K11" s="31">
        <v>0</v>
      </c>
      <c r="L11" s="30" t="s">
        <v>72</v>
      </c>
      <c r="M11" s="30" t="s">
        <v>72</v>
      </c>
      <c r="N11" s="31">
        <v>99.437700000000007</v>
      </c>
    </row>
    <row r="12" spans="1:14" x14ac:dyDescent="0.2">
      <c r="A12" s="45" t="s">
        <v>1</v>
      </c>
      <c r="B12" t="s">
        <v>296</v>
      </c>
      <c r="C12" s="31">
        <v>64.5</v>
      </c>
      <c r="D12" s="31">
        <v>18.48</v>
      </c>
      <c r="E12" s="31">
        <v>15.87</v>
      </c>
      <c r="F12" s="31">
        <v>3.4099999999999998E-2</v>
      </c>
      <c r="G12" s="31">
        <v>0.2442</v>
      </c>
      <c r="H12" s="31">
        <v>1.7299999999999999E-2</v>
      </c>
      <c r="I12" s="31">
        <v>0.4219</v>
      </c>
      <c r="J12" s="31">
        <v>2.5999999999999999E-2</v>
      </c>
      <c r="K12" s="31">
        <v>1.8E-3</v>
      </c>
      <c r="L12" s="30" t="s">
        <v>72</v>
      </c>
      <c r="M12" s="30" t="s">
        <v>72</v>
      </c>
      <c r="N12" s="31">
        <v>99.595399999999998</v>
      </c>
    </row>
    <row r="13" spans="1:14" x14ac:dyDescent="0.2">
      <c r="A13" s="45" t="s">
        <v>1</v>
      </c>
      <c r="B13" t="s">
        <v>297</v>
      </c>
      <c r="C13" s="31">
        <v>62.46</v>
      </c>
      <c r="D13" s="31">
        <v>22.96</v>
      </c>
      <c r="E13" s="31">
        <v>0.38200000000000001</v>
      </c>
      <c r="F13" s="31">
        <v>3.63</v>
      </c>
      <c r="G13" s="31">
        <v>0.31430000000000002</v>
      </c>
      <c r="H13" s="31">
        <v>3.7699999999999997E-2</v>
      </c>
      <c r="I13" s="31">
        <v>8.11</v>
      </c>
      <c r="J13" s="31">
        <v>2.92E-2</v>
      </c>
      <c r="K13" s="31">
        <v>3.8999999999999998E-3</v>
      </c>
      <c r="L13" s="30" t="s">
        <v>72</v>
      </c>
      <c r="M13" s="30" t="s">
        <v>72</v>
      </c>
      <c r="N13" s="31">
        <v>97.927099999999996</v>
      </c>
    </row>
    <row r="14" spans="1:14" x14ac:dyDescent="0.2">
      <c r="A14" s="45" t="s">
        <v>1</v>
      </c>
      <c r="B14" t="s">
        <v>298</v>
      </c>
      <c r="C14" s="31">
        <v>62.05</v>
      </c>
      <c r="D14" s="31">
        <v>23.01</v>
      </c>
      <c r="E14" s="31">
        <v>0.2311</v>
      </c>
      <c r="F14" s="31">
        <v>4.6399999999999997</v>
      </c>
      <c r="G14" s="31">
        <v>0.1739</v>
      </c>
      <c r="H14" s="31">
        <v>1.0699999999999999E-2</v>
      </c>
      <c r="I14" s="31">
        <v>7.86</v>
      </c>
      <c r="J14" s="31">
        <v>2.01E-2</v>
      </c>
      <c r="K14" s="31">
        <v>0</v>
      </c>
      <c r="L14" s="30" t="s">
        <v>72</v>
      </c>
      <c r="M14" s="30" t="s">
        <v>72</v>
      </c>
      <c r="N14" s="31">
        <v>97.995800000000003</v>
      </c>
    </row>
    <row r="15" spans="1:14" x14ac:dyDescent="0.2">
      <c r="A15" s="45" t="s">
        <v>1</v>
      </c>
      <c r="B15" t="s">
        <v>299</v>
      </c>
      <c r="C15" s="31">
        <v>60.9</v>
      </c>
      <c r="D15" s="31">
        <v>25.28</v>
      </c>
      <c r="E15" s="31">
        <v>0.3301</v>
      </c>
      <c r="F15" s="31">
        <v>6.78</v>
      </c>
      <c r="G15" s="31">
        <v>0.11210000000000001</v>
      </c>
      <c r="H15" s="31">
        <v>4.4999999999999997E-3</v>
      </c>
      <c r="I15" s="31">
        <v>6.66</v>
      </c>
      <c r="J15" s="31">
        <v>8.8999999999999999E-3</v>
      </c>
      <c r="K15" s="31">
        <v>5.0000000000000001E-4</v>
      </c>
      <c r="L15" s="30" t="s">
        <v>72</v>
      </c>
      <c r="M15" s="30" t="s">
        <v>72</v>
      </c>
      <c r="N15" s="31">
        <v>100.07599999999999</v>
      </c>
    </row>
    <row r="16" spans="1:14" x14ac:dyDescent="0.2">
      <c r="A16" s="45" t="s">
        <v>1</v>
      </c>
      <c r="B16" t="s">
        <v>300</v>
      </c>
      <c r="C16" s="31">
        <v>60.04</v>
      </c>
      <c r="D16" s="31">
        <v>25.69</v>
      </c>
      <c r="E16" s="31">
        <v>0.28010000000000002</v>
      </c>
      <c r="F16" s="31">
        <v>7.14</v>
      </c>
      <c r="G16" s="31">
        <v>8.9499999999999996E-2</v>
      </c>
      <c r="H16" s="31">
        <v>1.18E-2</v>
      </c>
      <c r="I16" s="31">
        <v>6.55</v>
      </c>
      <c r="J16" s="31">
        <v>0</v>
      </c>
      <c r="K16" s="31">
        <v>2.9999999999999997E-4</v>
      </c>
      <c r="L16" s="30" t="s">
        <v>72</v>
      </c>
      <c r="M16" s="30" t="s">
        <v>72</v>
      </c>
      <c r="N16" s="31">
        <v>99.8018</v>
      </c>
    </row>
    <row r="17" spans="1:14" x14ac:dyDescent="0.2">
      <c r="A17" s="45" t="s">
        <v>1</v>
      </c>
      <c r="B17" t="s">
        <v>301</v>
      </c>
      <c r="C17" s="31">
        <v>60.14</v>
      </c>
      <c r="D17" s="31">
        <v>25.7</v>
      </c>
      <c r="E17" s="31">
        <v>0.2833</v>
      </c>
      <c r="F17" s="31">
        <v>7.07</v>
      </c>
      <c r="G17" s="31">
        <v>0.1318</v>
      </c>
      <c r="H17" s="31">
        <v>2.3199999999999998E-2</v>
      </c>
      <c r="I17" s="31">
        <v>6.51</v>
      </c>
      <c r="J17" s="31">
        <v>0</v>
      </c>
      <c r="K17" s="31">
        <v>2.5999999999999999E-3</v>
      </c>
      <c r="L17" s="30" t="s">
        <v>72</v>
      </c>
      <c r="M17" s="30" t="s">
        <v>72</v>
      </c>
      <c r="N17" s="31">
        <v>99.861000000000004</v>
      </c>
    </row>
    <row r="18" spans="1:14" x14ac:dyDescent="0.2">
      <c r="A18" s="45" t="s">
        <v>1</v>
      </c>
      <c r="B18" t="s">
        <v>302</v>
      </c>
      <c r="C18" s="31">
        <v>59.89</v>
      </c>
      <c r="D18" s="31">
        <v>25.79</v>
      </c>
      <c r="E18" s="31">
        <v>0.29709999999999998</v>
      </c>
      <c r="F18" s="31">
        <v>7.34</v>
      </c>
      <c r="G18" s="31">
        <v>0.1237</v>
      </c>
      <c r="H18" s="31">
        <v>0</v>
      </c>
      <c r="I18" s="31">
        <v>6.37</v>
      </c>
      <c r="J18" s="31">
        <v>5.0000000000000001E-4</v>
      </c>
      <c r="K18" s="31">
        <v>3.0999999999999999E-3</v>
      </c>
      <c r="L18" s="30" t="s">
        <v>72</v>
      </c>
      <c r="M18" s="30" t="s">
        <v>72</v>
      </c>
      <c r="N18" s="31">
        <v>99.814499999999995</v>
      </c>
    </row>
    <row r="19" spans="1:14" x14ac:dyDescent="0.2">
      <c r="A19" s="45" t="s">
        <v>1</v>
      </c>
      <c r="B19" t="s">
        <v>303</v>
      </c>
      <c r="C19" s="31">
        <v>64.790000000000006</v>
      </c>
      <c r="D19" s="31">
        <v>18.829999999999998</v>
      </c>
      <c r="E19" s="31">
        <v>15.02</v>
      </c>
      <c r="F19" s="31">
        <v>3.5999999999999999E-3</v>
      </c>
      <c r="G19" s="31">
        <v>2.9600000000000001E-2</v>
      </c>
      <c r="H19" s="31">
        <v>0</v>
      </c>
      <c r="I19" s="31">
        <v>0.78269999999999995</v>
      </c>
      <c r="J19" s="31">
        <v>0</v>
      </c>
      <c r="K19" s="31">
        <v>0</v>
      </c>
      <c r="L19" s="30" t="s">
        <v>72</v>
      </c>
      <c r="M19" s="30" t="s">
        <v>72</v>
      </c>
      <c r="N19" s="31">
        <v>99.456000000000003</v>
      </c>
    </row>
    <row r="20" spans="1:14" x14ac:dyDescent="0.2">
      <c r="A20" s="45" t="s">
        <v>1</v>
      </c>
      <c r="B20" t="s">
        <v>304</v>
      </c>
      <c r="C20" s="31">
        <v>65.2</v>
      </c>
      <c r="D20" s="31">
        <v>18.78</v>
      </c>
      <c r="E20" s="31">
        <v>14.84</v>
      </c>
      <c r="F20" s="31">
        <v>2.9999999999999997E-4</v>
      </c>
      <c r="G20" s="31">
        <v>0.189</v>
      </c>
      <c r="H20" s="31">
        <v>0</v>
      </c>
      <c r="I20" s="31">
        <v>0.95989999999999998</v>
      </c>
      <c r="J20" s="31">
        <v>4.0000000000000001E-3</v>
      </c>
      <c r="K20" s="31">
        <v>0</v>
      </c>
      <c r="L20" s="30" t="s">
        <v>72</v>
      </c>
      <c r="M20" s="30" t="s">
        <v>72</v>
      </c>
      <c r="N20" s="31">
        <v>99.973200000000006</v>
      </c>
    </row>
    <row r="21" spans="1:14" x14ac:dyDescent="0.2">
      <c r="A21" s="45" t="s">
        <v>1</v>
      </c>
      <c r="B21" t="s">
        <v>305</v>
      </c>
      <c r="C21" s="31">
        <v>64.58</v>
      </c>
      <c r="D21" s="31">
        <v>18.649999999999999</v>
      </c>
      <c r="E21" s="31">
        <v>15.38</v>
      </c>
      <c r="F21" s="31">
        <v>1.8100000000000002E-2</v>
      </c>
      <c r="G21" s="31">
        <v>2.8899999999999999E-2</v>
      </c>
      <c r="H21" s="31">
        <v>0</v>
      </c>
      <c r="I21" s="31">
        <v>0.58609999999999995</v>
      </c>
      <c r="J21" s="31">
        <v>7.7000000000000002E-3</v>
      </c>
      <c r="K21" s="31">
        <v>1E-3</v>
      </c>
      <c r="L21" s="30" t="s">
        <v>72</v>
      </c>
      <c r="M21" s="30" t="s">
        <v>72</v>
      </c>
      <c r="N21" s="31">
        <v>99.251800000000003</v>
      </c>
    </row>
    <row r="22" spans="1:14" x14ac:dyDescent="0.2">
      <c r="A22" s="45" t="s">
        <v>1</v>
      </c>
      <c r="B22" t="s">
        <v>306</v>
      </c>
      <c r="C22" s="31">
        <v>66.48</v>
      </c>
      <c r="D22" s="31">
        <v>21.42</v>
      </c>
      <c r="E22" s="31">
        <v>9.9400000000000002E-2</v>
      </c>
      <c r="F22" s="31">
        <v>2.23</v>
      </c>
      <c r="G22" s="31">
        <v>0</v>
      </c>
      <c r="H22" s="31">
        <v>1.6899999999999998E-2</v>
      </c>
      <c r="I22" s="31">
        <v>9.3000000000000007</v>
      </c>
      <c r="J22" s="31">
        <v>4.4999999999999997E-3</v>
      </c>
      <c r="K22" s="31">
        <v>0</v>
      </c>
      <c r="L22" s="30" t="s">
        <v>72</v>
      </c>
      <c r="M22" s="30" t="s">
        <v>72</v>
      </c>
      <c r="N22" s="31">
        <v>99.550899999999999</v>
      </c>
    </row>
    <row r="23" spans="1:14" x14ac:dyDescent="0.2">
      <c r="A23" s="45" t="s">
        <v>1</v>
      </c>
      <c r="B23" t="s">
        <v>307</v>
      </c>
      <c r="C23" s="31">
        <v>64.680000000000007</v>
      </c>
      <c r="D23" s="31">
        <v>18.57</v>
      </c>
      <c r="E23" s="31">
        <v>15.06</v>
      </c>
      <c r="F23" s="31">
        <v>8.3999999999999995E-3</v>
      </c>
      <c r="G23" s="31">
        <v>3.3399999999999999E-2</v>
      </c>
      <c r="H23" s="31">
        <v>0</v>
      </c>
      <c r="I23" s="31">
        <v>0.68179999999999996</v>
      </c>
      <c r="J23" s="31">
        <v>0</v>
      </c>
      <c r="K23" s="31">
        <v>2.9999999999999997E-4</v>
      </c>
      <c r="L23" s="30" t="s">
        <v>72</v>
      </c>
      <c r="M23" s="30" t="s">
        <v>72</v>
      </c>
      <c r="N23" s="31">
        <v>99.034000000000006</v>
      </c>
    </row>
    <row r="24" spans="1:14" x14ac:dyDescent="0.2">
      <c r="A24" s="45"/>
      <c r="C24" s="31"/>
      <c r="D24" s="31"/>
      <c r="E24" s="31"/>
      <c r="F24" s="31"/>
      <c r="G24" s="31"/>
      <c r="H24" s="31"/>
      <c r="I24" s="31"/>
      <c r="J24" s="31"/>
      <c r="K24" s="31"/>
      <c r="L24" s="30"/>
      <c r="M24" s="30"/>
      <c r="N24" s="31"/>
    </row>
    <row r="25" spans="1:14" x14ac:dyDescent="0.2">
      <c r="A25" s="45" t="s">
        <v>15</v>
      </c>
      <c r="B25" t="s">
        <v>368</v>
      </c>
      <c r="C25" s="31">
        <v>62.21</v>
      </c>
      <c r="D25" s="31">
        <v>23.26</v>
      </c>
      <c r="E25" s="31">
        <v>0.67020000000000002</v>
      </c>
      <c r="F25" s="31">
        <v>5.17</v>
      </c>
      <c r="G25" s="31">
        <v>0.1295</v>
      </c>
      <c r="H25" s="31">
        <v>1.9599999999999999E-2</v>
      </c>
      <c r="I25" s="31">
        <v>7.93</v>
      </c>
      <c r="J25" s="31">
        <v>0</v>
      </c>
      <c r="K25" s="31">
        <v>5.0000000000000001E-4</v>
      </c>
      <c r="L25" s="30" t="s">
        <v>72</v>
      </c>
      <c r="M25" s="30" t="s">
        <v>72</v>
      </c>
      <c r="N25" s="31">
        <v>99.389899999999997</v>
      </c>
    </row>
    <row r="26" spans="1:14" x14ac:dyDescent="0.2">
      <c r="A26" s="45" t="s">
        <v>15</v>
      </c>
      <c r="B26" t="s">
        <v>369</v>
      </c>
      <c r="C26" s="31">
        <v>60.62</v>
      </c>
      <c r="D26" s="31">
        <v>24.27</v>
      </c>
      <c r="E26" s="31">
        <v>0.47639999999999999</v>
      </c>
      <c r="F26" s="31">
        <v>6.18</v>
      </c>
      <c r="G26" s="31">
        <v>7.0699999999999999E-2</v>
      </c>
      <c r="H26" s="31">
        <v>1.41E-2</v>
      </c>
      <c r="I26" s="31">
        <v>7.52</v>
      </c>
      <c r="J26" s="31">
        <v>0</v>
      </c>
      <c r="K26" s="31">
        <v>0</v>
      </c>
      <c r="L26" s="30" t="s">
        <v>72</v>
      </c>
      <c r="M26" s="30" t="s">
        <v>72</v>
      </c>
      <c r="N26" s="31">
        <v>99.151300000000006</v>
      </c>
    </row>
    <row r="27" spans="1:14" x14ac:dyDescent="0.2">
      <c r="A27" s="45" t="s">
        <v>15</v>
      </c>
      <c r="B27" t="s">
        <v>370</v>
      </c>
      <c r="C27" s="31">
        <v>66.099999999999994</v>
      </c>
      <c r="D27" s="31">
        <v>20.62</v>
      </c>
      <c r="E27" s="31">
        <v>5.8700000000000002E-2</v>
      </c>
      <c r="F27" s="31">
        <v>1.76</v>
      </c>
      <c r="G27" s="31">
        <v>0</v>
      </c>
      <c r="H27" s="31">
        <v>9.1999999999999998E-3</v>
      </c>
      <c r="I27" s="31">
        <v>10.5</v>
      </c>
      <c r="J27" s="31">
        <v>1E-3</v>
      </c>
      <c r="K27" s="31">
        <v>1.01E-2</v>
      </c>
      <c r="L27" s="30" t="s">
        <v>72</v>
      </c>
      <c r="M27" s="30" t="s">
        <v>72</v>
      </c>
      <c r="N27" s="31">
        <v>99.059100000000001</v>
      </c>
    </row>
    <row r="28" spans="1:14" x14ac:dyDescent="0.2">
      <c r="A28" s="45" t="s">
        <v>15</v>
      </c>
      <c r="B28" t="s">
        <v>371</v>
      </c>
      <c r="C28" s="31">
        <v>64.349999999999994</v>
      </c>
      <c r="D28" s="31">
        <v>18.27</v>
      </c>
      <c r="E28" s="31">
        <v>15.64</v>
      </c>
      <c r="F28" s="31">
        <v>1.9599999999999999E-2</v>
      </c>
      <c r="G28" s="31">
        <v>2.2499999999999999E-2</v>
      </c>
      <c r="H28" s="31">
        <v>0</v>
      </c>
      <c r="I28" s="31">
        <v>0.69199999999999995</v>
      </c>
      <c r="J28" s="31">
        <v>3.3999999999999998E-3</v>
      </c>
      <c r="K28" s="31">
        <v>3.0000000000000001E-3</v>
      </c>
      <c r="L28" s="30" t="s">
        <v>72</v>
      </c>
      <c r="M28" s="30" t="s">
        <v>72</v>
      </c>
      <c r="N28" s="31">
        <v>99.000500000000002</v>
      </c>
    </row>
    <row r="29" spans="1:14" x14ac:dyDescent="0.2">
      <c r="A29" s="45" t="s">
        <v>15</v>
      </c>
      <c r="B29" t="s">
        <v>372</v>
      </c>
      <c r="C29" s="31">
        <v>65.819999999999993</v>
      </c>
      <c r="D29" s="31">
        <v>18.600000000000001</v>
      </c>
      <c r="E29" s="31">
        <v>15.29</v>
      </c>
      <c r="F29" s="31">
        <v>2.3599999999999999E-2</v>
      </c>
      <c r="G29" s="31">
        <v>2.7099999999999999E-2</v>
      </c>
      <c r="H29" s="31">
        <v>9.7000000000000003E-3</v>
      </c>
      <c r="I29" s="31">
        <v>0.86409999999999998</v>
      </c>
      <c r="J29" s="31">
        <v>7.3000000000000001E-3</v>
      </c>
      <c r="K29" s="31">
        <v>0</v>
      </c>
      <c r="L29" s="30" t="s">
        <v>72</v>
      </c>
      <c r="M29" s="30" t="s">
        <v>72</v>
      </c>
      <c r="N29" s="31">
        <v>100.6417</v>
      </c>
    </row>
    <row r="30" spans="1:14" x14ac:dyDescent="0.2">
      <c r="A30" s="45" t="s">
        <v>15</v>
      </c>
      <c r="B30" t="s">
        <v>373</v>
      </c>
      <c r="C30" s="31">
        <v>100.48</v>
      </c>
      <c r="D30" s="31">
        <v>1E-3</v>
      </c>
      <c r="E30" s="31">
        <v>5.7999999999999996E-3</v>
      </c>
      <c r="F30" s="31">
        <v>0</v>
      </c>
      <c r="G30" s="31">
        <v>4.5999999999999999E-3</v>
      </c>
      <c r="H30" s="31">
        <v>0</v>
      </c>
      <c r="I30" s="31">
        <v>2.3E-3</v>
      </c>
      <c r="J30" s="31">
        <v>1.52E-2</v>
      </c>
      <c r="K30" s="31">
        <v>1.8E-3</v>
      </c>
      <c r="L30" s="30" t="s">
        <v>72</v>
      </c>
      <c r="M30" s="30" t="s">
        <v>72</v>
      </c>
      <c r="N30" s="31">
        <v>100.5106</v>
      </c>
    </row>
    <row r="31" spans="1:14" x14ac:dyDescent="0.2">
      <c r="A31" s="45" t="s">
        <v>15</v>
      </c>
      <c r="B31" t="s">
        <v>373</v>
      </c>
      <c r="C31" s="31">
        <v>60.72</v>
      </c>
      <c r="D31" s="31">
        <v>25.19</v>
      </c>
      <c r="E31" s="31">
        <v>0.29220000000000002</v>
      </c>
      <c r="F31" s="31">
        <v>6.63</v>
      </c>
      <c r="G31" s="31">
        <v>6.4000000000000001E-2</v>
      </c>
      <c r="H31" s="31">
        <v>1.3299999999999999E-2</v>
      </c>
      <c r="I31" s="31">
        <v>7.47</v>
      </c>
      <c r="J31" s="31">
        <v>0</v>
      </c>
      <c r="K31" s="31">
        <v>0</v>
      </c>
      <c r="L31" s="30" t="s">
        <v>72</v>
      </c>
      <c r="M31" s="30" t="s">
        <v>72</v>
      </c>
      <c r="N31" s="31">
        <v>100.3794</v>
      </c>
    </row>
    <row r="32" spans="1:14" x14ac:dyDescent="0.2">
      <c r="A32" s="45" t="s">
        <v>15</v>
      </c>
      <c r="B32" t="s">
        <v>373</v>
      </c>
      <c r="C32" s="31">
        <v>60.33</v>
      </c>
      <c r="D32" s="31">
        <v>24.93</v>
      </c>
      <c r="E32" s="31">
        <v>0.29849999999999999</v>
      </c>
      <c r="F32" s="31">
        <v>6.61</v>
      </c>
      <c r="G32" s="31">
        <v>7.22E-2</v>
      </c>
      <c r="H32" s="31">
        <v>0</v>
      </c>
      <c r="I32" s="31">
        <v>7.52</v>
      </c>
      <c r="J32" s="31">
        <v>2.0000000000000001E-4</v>
      </c>
      <c r="K32" s="31">
        <v>0</v>
      </c>
      <c r="L32" s="30" t="s">
        <v>72</v>
      </c>
      <c r="M32" s="30" t="s">
        <v>72</v>
      </c>
      <c r="N32" s="31">
        <v>99.760900000000007</v>
      </c>
    </row>
    <row r="33" spans="1:14" x14ac:dyDescent="0.2">
      <c r="A33" s="45" t="s">
        <v>15</v>
      </c>
      <c r="B33" t="s">
        <v>374</v>
      </c>
      <c r="C33" s="31">
        <v>100.33</v>
      </c>
      <c r="D33" s="31">
        <v>0</v>
      </c>
      <c r="E33" s="31">
        <v>6.4999999999999997E-3</v>
      </c>
      <c r="F33" s="31">
        <v>6.4999999999999997E-3</v>
      </c>
      <c r="G33" s="31">
        <v>4.8999999999999998E-3</v>
      </c>
      <c r="H33" s="31">
        <v>8.9999999999999998E-4</v>
      </c>
      <c r="I33" s="31">
        <v>0</v>
      </c>
      <c r="J33" s="31">
        <v>8.9999999999999998E-4</v>
      </c>
      <c r="K33" s="31">
        <v>6.7999999999999996E-3</v>
      </c>
      <c r="L33" s="30" t="s">
        <v>72</v>
      </c>
      <c r="M33" s="30" t="s">
        <v>72</v>
      </c>
      <c r="N33" s="31">
        <v>100.35639999999999</v>
      </c>
    </row>
    <row r="34" spans="1:14" x14ac:dyDescent="0.2">
      <c r="A34" s="45" t="s">
        <v>15</v>
      </c>
      <c r="B34" t="s">
        <v>375</v>
      </c>
      <c r="C34" s="31">
        <v>61.7</v>
      </c>
      <c r="D34" s="31">
        <v>24.17</v>
      </c>
      <c r="E34" s="31">
        <v>0.4829</v>
      </c>
      <c r="F34" s="31">
        <v>6.05</v>
      </c>
      <c r="G34" s="31">
        <v>8.6099999999999996E-2</v>
      </c>
      <c r="H34" s="31">
        <v>2.6499999999999999E-2</v>
      </c>
      <c r="I34" s="31">
        <v>7.69</v>
      </c>
      <c r="J34" s="31">
        <v>8.8999999999999999E-3</v>
      </c>
      <c r="K34" s="31">
        <v>0</v>
      </c>
      <c r="L34" s="30" t="s">
        <v>72</v>
      </c>
      <c r="M34" s="30" t="s">
        <v>72</v>
      </c>
      <c r="N34" s="31">
        <v>100.2144</v>
      </c>
    </row>
    <row r="35" spans="1:14" x14ac:dyDescent="0.2">
      <c r="A35" s="45" t="s">
        <v>15</v>
      </c>
      <c r="B35" t="s">
        <v>394</v>
      </c>
      <c r="C35" s="31">
        <v>62.31</v>
      </c>
      <c r="D35" s="31">
        <v>23.52</v>
      </c>
      <c r="E35" s="31">
        <v>0.30130000000000001</v>
      </c>
      <c r="F35" s="31">
        <v>5.43</v>
      </c>
      <c r="G35" s="31">
        <v>4.7899999999999998E-2</v>
      </c>
      <c r="H35" s="31">
        <v>3.8999999999999998E-3</v>
      </c>
      <c r="I35" s="31">
        <v>7.49</v>
      </c>
      <c r="J35" s="31">
        <v>0</v>
      </c>
      <c r="K35" s="31">
        <v>1.5E-3</v>
      </c>
      <c r="L35" s="30" t="s">
        <v>72</v>
      </c>
      <c r="M35" s="31">
        <v>0</v>
      </c>
      <c r="N35" s="31">
        <v>99.104700000000008</v>
      </c>
    </row>
    <row r="36" spans="1:14" x14ac:dyDescent="0.2">
      <c r="A36" s="45" t="s">
        <v>15</v>
      </c>
      <c r="B36" t="s">
        <v>394</v>
      </c>
      <c r="C36" s="31">
        <v>62.02</v>
      </c>
      <c r="D36" s="31">
        <v>23.48</v>
      </c>
      <c r="E36" s="31">
        <v>0.28000000000000003</v>
      </c>
      <c r="F36" s="31">
        <v>5.39</v>
      </c>
      <c r="G36" s="31">
        <v>3.2599999999999997E-2</v>
      </c>
      <c r="H36" s="31">
        <v>1.2E-2</v>
      </c>
      <c r="I36" s="31">
        <v>7.45</v>
      </c>
      <c r="J36" s="31">
        <v>0</v>
      </c>
      <c r="K36" s="31">
        <v>0</v>
      </c>
      <c r="L36" s="30" t="s">
        <v>72</v>
      </c>
      <c r="M36" s="31">
        <v>2.8E-3</v>
      </c>
      <c r="N36" s="31">
        <v>98.667500000000004</v>
      </c>
    </row>
    <row r="37" spans="1:14" x14ac:dyDescent="0.2">
      <c r="A37" s="45" t="s">
        <v>15</v>
      </c>
      <c r="B37" t="s">
        <v>394</v>
      </c>
      <c r="C37" s="31">
        <v>62.46</v>
      </c>
      <c r="D37" s="31">
        <v>23.63</v>
      </c>
      <c r="E37" s="31">
        <v>0.17</v>
      </c>
      <c r="F37" s="31">
        <v>5.47</v>
      </c>
      <c r="G37" s="31">
        <v>5.8900000000000001E-2</v>
      </c>
      <c r="H37" s="31">
        <v>0</v>
      </c>
      <c r="I37" s="31">
        <v>7.54</v>
      </c>
      <c r="J37" s="31">
        <v>6.7000000000000002E-3</v>
      </c>
      <c r="K37" s="31">
        <v>0</v>
      </c>
      <c r="L37" s="30" t="s">
        <v>72</v>
      </c>
      <c r="M37" s="31">
        <v>7.1000000000000004E-3</v>
      </c>
      <c r="N37" s="31">
        <v>99.342799999999997</v>
      </c>
    </row>
    <row r="38" spans="1:14" x14ac:dyDescent="0.2">
      <c r="A38" s="45" t="s">
        <v>15</v>
      </c>
      <c r="B38" t="s">
        <v>394</v>
      </c>
      <c r="C38" s="31">
        <v>62.41</v>
      </c>
      <c r="D38" s="31">
        <v>23.45</v>
      </c>
      <c r="E38" s="31">
        <v>0.30599999999999999</v>
      </c>
      <c r="F38" s="31">
        <v>5.16</v>
      </c>
      <c r="G38" s="31">
        <v>8.77E-2</v>
      </c>
      <c r="H38" s="31">
        <v>0</v>
      </c>
      <c r="I38" s="31">
        <v>7.54</v>
      </c>
      <c r="J38" s="31">
        <v>0</v>
      </c>
      <c r="K38" s="31">
        <v>5.0000000000000001E-4</v>
      </c>
      <c r="L38" s="30" t="s">
        <v>72</v>
      </c>
      <c r="M38" s="31">
        <v>2.7699999999999999E-2</v>
      </c>
      <c r="N38" s="31">
        <v>98.981999999999999</v>
      </c>
    </row>
    <row r="39" spans="1:14" x14ac:dyDescent="0.2">
      <c r="A39" s="45" t="s">
        <v>15</v>
      </c>
      <c r="B39" t="s">
        <v>394</v>
      </c>
      <c r="C39" s="31">
        <v>64.38</v>
      </c>
      <c r="D39" s="31">
        <v>18.11</v>
      </c>
      <c r="E39" s="31">
        <v>15.49</v>
      </c>
      <c r="F39" s="31">
        <v>5.7000000000000002E-3</v>
      </c>
      <c r="G39" s="31">
        <v>6.0400000000000002E-2</v>
      </c>
      <c r="H39" s="31">
        <v>0</v>
      </c>
      <c r="I39" s="31">
        <v>0.442</v>
      </c>
      <c r="J39" s="31">
        <v>5.7999999999999996E-3</v>
      </c>
      <c r="K39" s="31">
        <v>0</v>
      </c>
      <c r="L39" s="30" t="s">
        <v>72</v>
      </c>
      <c r="M39" s="31">
        <v>9.9000000000000008E-3</v>
      </c>
      <c r="N39" s="31">
        <v>98.503799999999998</v>
      </c>
    </row>
    <row r="40" spans="1:14" x14ac:dyDescent="0.2">
      <c r="A40" s="45" t="s">
        <v>15</v>
      </c>
      <c r="B40" t="s">
        <v>394</v>
      </c>
      <c r="C40" s="31">
        <v>64.78</v>
      </c>
      <c r="D40" s="31">
        <v>18.059999999999999</v>
      </c>
      <c r="E40" s="31">
        <v>15.62</v>
      </c>
      <c r="F40" s="31">
        <v>3.56E-2</v>
      </c>
      <c r="G40" s="31">
        <v>3.1399999999999997E-2</v>
      </c>
      <c r="H40" s="31">
        <v>0</v>
      </c>
      <c r="I40" s="31">
        <v>0.53290000000000004</v>
      </c>
      <c r="J40" s="31">
        <v>5.1000000000000004E-3</v>
      </c>
      <c r="K40" s="31">
        <v>0</v>
      </c>
      <c r="L40" s="30" t="s">
        <v>72</v>
      </c>
      <c r="M40" s="31">
        <v>1.84E-2</v>
      </c>
      <c r="N40" s="31">
        <v>99.083500000000001</v>
      </c>
    </row>
    <row r="41" spans="1:14" x14ac:dyDescent="0.2">
      <c r="A41" s="45" t="s">
        <v>15</v>
      </c>
      <c r="B41" t="s">
        <v>394</v>
      </c>
      <c r="C41" s="31">
        <v>64.88</v>
      </c>
      <c r="D41" s="31">
        <v>18</v>
      </c>
      <c r="E41" s="31">
        <v>15.73</v>
      </c>
      <c r="F41" s="31">
        <v>4.2099999999999999E-2</v>
      </c>
      <c r="G41" s="31">
        <v>6.7299999999999999E-2</v>
      </c>
      <c r="H41" s="31">
        <v>8.0000000000000002E-3</v>
      </c>
      <c r="I41" s="31">
        <v>0.47120000000000001</v>
      </c>
      <c r="J41" s="31">
        <v>1.09E-2</v>
      </c>
      <c r="K41" s="31">
        <v>0</v>
      </c>
      <c r="L41" s="30" t="s">
        <v>72</v>
      </c>
      <c r="M41" s="31">
        <v>4.7999999999999996E-3</v>
      </c>
      <c r="N41" s="31">
        <v>99.214399999999998</v>
      </c>
    </row>
    <row r="42" spans="1:14" x14ac:dyDescent="0.2">
      <c r="A42" s="45" t="s">
        <v>15</v>
      </c>
      <c r="B42" t="s">
        <v>395</v>
      </c>
      <c r="C42" s="31">
        <v>62.95</v>
      </c>
      <c r="D42" s="31">
        <v>23.94</v>
      </c>
      <c r="E42" s="31">
        <v>0.2321</v>
      </c>
      <c r="F42" s="31">
        <v>5.55</v>
      </c>
      <c r="G42" s="31">
        <v>0.13350000000000001</v>
      </c>
      <c r="H42" s="31">
        <v>1.3100000000000001E-2</v>
      </c>
      <c r="I42" s="31">
        <v>7.31</v>
      </c>
      <c r="J42" s="31">
        <v>2.8E-3</v>
      </c>
      <c r="K42" s="31">
        <v>0</v>
      </c>
      <c r="L42" s="30" t="s">
        <v>72</v>
      </c>
      <c r="M42" s="31">
        <v>3.7000000000000002E-3</v>
      </c>
      <c r="N42" s="31">
        <v>100.13509999999999</v>
      </c>
    </row>
    <row r="43" spans="1:14" x14ac:dyDescent="0.2">
      <c r="A43" s="45" t="s">
        <v>15</v>
      </c>
      <c r="B43" t="s">
        <v>396</v>
      </c>
      <c r="C43" s="31">
        <v>98.12</v>
      </c>
      <c r="D43" s="31">
        <v>1.4703999999999999</v>
      </c>
      <c r="E43" s="31">
        <v>0.57469999999999999</v>
      </c>
      <c r="F43" s="31">
        <v>7.2700000000000001E-2</v>
      </c>
      <c r="G43" s="31">
        <v>0.65980000000000005</v>
      </c>
      <c r="H43" s="31">
        <v>0</v>
      </c>
      <c r="I43" s="31">
        <v>0.16689999999999999</v>
      </c>
      <c r="J43" s="31">
        <v>0.32390000000000002</v>
      </c>
      <c r="K43" s="31">
        <v>4.1999999999999997E-3</v>
      </c>
      <c r="L43" s="30" t="s">
        <v>72</v>
      </c>
      <c r="M43" s="31">
        <v>2.3900000000000001E-2</v>
      </c>
      <c r="N43" s="31">
        <v>101.4165</v>
      </c>
    </row>
    <row r="44" spans="1:14" x14ac:dyDescent="0.2">
      <c r="A44" s="45" t="s">
        <v>15</v>
      </c>
      <c r="B44" t="s">
        <v>397</v>
      </c>
      <c r="C44" s="31">
        <v>61.86</v>
      </c>
      <c r="D44" s="31">
        <v>24.3</v>
      </c>
      <c r="E44" s="31">
        <v>0.4204</v>
      </c>
      <c r="F44" s="31">
        <v>6.53</v>
      </c>
      <c r="G44" s="31">
        <v>0.216</v>
      </c>
      <c r="H44" s="31">
        <v>3.09E-2</v>
      </c>
      <c r="I44" s="31">
        <v>6.7</v>
      </c>
      <c r="J44" s="31">
        <v>6.9099999999999995E-2</v>
      </c>
      <c r="K44" s="31">
        <v>1E-3</v>
      </c>
      <c r="L44" s="30" t="s">
        <v>72</v>
      </c>
      <c r="M44" s="31">
        <v>0</v>
      </c>
      <c r="N44" s="31">
        <v>100.12730000000001</v>
      </c>
    </row>
    <row r="45" spans="1:14" x14ac:dyDescent="0.2">
      <c r="A45" s="45" t="s">
        <v>15</v>
      </c>
      <c r="B45" t="s">
        <v>398</v>
      </c>
      <c r="C45" s="31">
        <v>61.44</v>
      </c>
      <c r="D45" s="31">
        <v>24.47</v>
      </c>
      <c r="E45" s="31">
        <v>0.35399999999999998</v>
      </c>
      <c r="F45" s="31">
        <v>6.72</v>
      </c>
      <c r="G45" s="31">
        <v>0.21429999999999999</v>
      </c>
      <c r="H45" s="31">
        <v>4.3E-3</v>
      </c>
      <c r="I45" s="31">
        <v>6.79</v>
      </c>
      <c r="J45" s="31">
        <v>4.8000000000000001E-2</v>
      </c>
      <c r="K45" s="31">
        <v>2.5999999999999999E-3</v>
      </c>
      <c r="L45" s="30" t="s">
        <v>72</v>
      </c>
      <c r="M45" s="31">
        <v>7.3000000000000001E-3</v>
      </c>
      <c r="N45" s="31">
        <v>100.0504</v>
      </c>
    </row>
    <row r="46" spans="1:14" x14ac:dyDescent="0.2">
      <c r="A46" s="45" t="s">
        <v>15</v>
      </c>
      <c r="B46" t="s">
        <v>399</v>
      </c>
      <c r="C46" s="31">
        <v>69.86</v>
      </c>
      <c r="D46" s="31">
        <v>19.2</v>
      </c>
      <c r="E46" s="31">
        <v>5.2400000000000002E-2</v>
      </c>
      <c r="F46" s="31">
        <v>2.7300000000000001E-2</v>
      </c>
      <c r="G46" s="31">
        <v>0.14749999999999999</v>
      </c>
      <c r="H46" s="31">
        <v>4.3E-3</v>
      </c>
      <c r="I46" s="31">
        <v>10.4</v>
      </c>
      <c r="J46" s="31">
        <v>6.4000000000000003E-3</v>
      </c>
      <c r="K46" s="31">
        <v>0</v>
      </c>
      <c r="L46" s="30" t="s">
        <v>72</v>
      </c>
      <c r="M46" s="31">
        <v>0</v>
      </c>
      <c r="N46" s="31">
        <v>99.697999999999993</v>
      </c>
    </row>
    <row r="47" spans="1:14" x14ac:dyDescent="0.2">
      <c r="A47" s="45" t="s">
        <v>15</v>
      </c>
      <c r="B47" t="s">
        <v>400</v>
      </c>
      <c r="C47" s="31">
        <v>63.28</v>
      </c>
      <c r="D47" s="31">
        <v>23.43</v>
      </c>
      <c r="E47" s="31">
        <v>0.47870000000000001</v>
      </c>
      <c r="F47" s="31">
        <v>6.23</v>
      </c>
      <c r="G47" s="31">
        <v>0.3569</v>
      </c>
      <c r="H47" s="31">
        <v>0</v>
      </c>
      <c r="I47" s="31">
        <v>6.38</v>
      </c>
      <c r="J47" s="31">
        <v>0.14929999999999999</v>
      </c>
      <c r="K47" s="31">
        <v>9.1999999999999998E-3</v>
      </c>
      <c r="L47" s="30" t="s">
        <v>72</v>
      </c>
      <c r="M47" s="31">
        <v>0</v>
      </c>
      <c r="N47" s="31">
        <v>100.3141</v>
      </c>
    </row>
    <row r="48" spans="1:14" x14ac:dyDescent="0.2">
      <c r="A48" s="45" t="s">
        <v>15</v>
      </c>
      <c r="B48" t="s">
        <v>401</v>
      </c>
      <c r="C48" s="31">
        <v>63.41</v>
      </c>
      <c r="D48" s="31">
        <v>23.33</v>
      </c>
      <c r="E48" s="31">
        <v>1.149</v>
      </c>
      <c r="F48" s="31">
        <v>4.71</v>
      </c>
      <c r="G48" s="31">
        <v>0.36330000000000001</v>
      </c>
      <c r="H48" s="31">
        <v>0</v>
      </c>
      <c r="I48" s="31">
        <v>6.51</v>
      </c>
      <c r="J48" s="31">
        <v>0.2172</v>
      </c>
      <c r="K48" s="31">
        <v>0</v>
      </c>
      <c r="L48" s="30" t="s">
        <v>72</v>
      </c>
      <c r="M48" s="31">
        <v>1.2800000000000001E-2</v>
      </c>
      <c r="N48" s="31">
        <v>99.702399999999997</v>
      </c>
    </row>
    <row r="49" spans="1:14" x14ac:dyDescent="0.2">
      <c r="A49" s="45" t="s">
        <v>15</v>
      </c>
      <c r="B49" t="s">
        <v>402</v>
      </c>
      <c r="C49" s="31">
        <v>66.540000000000006</v>
      </c>
      <c r="D49" s="31">
        <v>17.89</v>
      </c>
      <c r="E49" s="31">
        <v>14.95</v>
      </c>
      <c r="F49" s="31">
        <v>5.3699999999999998E-2</v>
      </c>
      <c r="G49" s="31">
        <v>0.61399999999999999</v>
      </c>
      <c r="H49" s="31">
        <v>0</v>
      </c>
      <c r="I49" s="31">
        <v>0.21390000000000001</v>
      </c>
      <c r="J49" s="31">
        <v>0.1691</v>
      </c>
      <c r="K49" s="31">
        <v>1.9599999999999999E-2</v>
      </c>
      <c r="L49" s="30" t="s">
        <v>72</v>
      </c>
      <c r="M49" s="31">
        <v>0</v>
      </c>
      <c r="N49" s="31">
        <v>100.4502</v>
      </c>
    </row>
    <row r="50" spans="1:14" x14ac:dyDescent="0.2">
      <c r="A50" s="45" t="s">
        <v>15</v>
      </c>
      <c r="B50" t="s">
        <v>403</v>
      </c>
      <c r="C50" s="31">
        <v>64.39</v>
      </c>
      <c r="D50" s="31">
        <v>22.57</v>
      </c>
      <c r="E50" s="31">
        <v>0.1426</v>
      </c>
      <c r="F50" s="31">
        <v>4.17</v>
      </c>
      <c r="G50" s="31">
        <v>9.4100000000000003E-2</v>
      </c>
      <c r="H50" s="31">
        <v>5.9999999999999995E-4</v>
      </c>
      <c r="I50" s="31">
        <v>8.17</v>
      </c>
      <c r="J50" s="31">
        <v>1.32E-2</v>
      </c>
      <c r="K50" s="31">
        <v>0</v>
      </c>
      <c r="L50" s="30" t="s">
        <v>72</v>
      </c>
      <c r="M50" s="31">
        <v>0</v>
      </c>
      <c r="N50" s="31">
        <v>99.550600000000003</v>
      </c>
    </row>
    <row r="51" spans="1:14" x14ac:dyDescent="0.2">
      <c r="A51" s="45" t="s">
        <v>15</v>
      </c>
      <c r="B51" t="s">
        <v>404</v>
      </c>
      <c r="C51" s="31">
        <v>66.37</v>
      </c>
      <c r="D51" s="31">
        <v>17.68</v>
      </c>
      <c r="E51" s="31">
        <v>16.170000000000002</v>
      </c>
      <c r="F51" s="31">
        <v>7.4999999999999997E-3</v>
      </c>
      <c r="G51" s="31">
        <v>1.9800000000000002E-2</v>
      </c>
      <c r="H51" s="31">
        <v>0</v>
      </c>
      <c r="I51" s="31">
        <v>6.4000000000000001E-2</v>
      </c>
      <c r="J51" s="31">
        <v>0</v>
      </c>
      <c r="K51" s="31">
        <v>0</v>
      </c>
      <c r="L51" s="30" t="s">
        <v>72</v>
      </c>
      <c r="M51" s="31">
        <v>3.2899999999999999E-2</v>
      </c>
      <c r="N51" s="31">
        <v>100.3441</v>
      </c>
    </row>
    <row r="52" spans="1:14" x14ac:dyDescent="0.2">
      <c r="A52" s="45" t="s">
        <v>15</v>
      </c>
      <c r="B52" t="s">
        <v>405</v>
      </c>
      <c r="C52" s="31">
        <v>64.84</v>
      </c>
      <c r="D52" s="31">
        <v>18.329999999999998</v>
      </c>
      <c r="E52" s="31">
        <v>15.45</v>
      </c>
      <c r="F52" s="31">
        <v>2.0199999999999999E-2</v>
      </c>
      <c r="G52" s="31">
        <v>4.2999999999999997E-2</v>
      </c>
      <c r="H52" s="31">
        <v>0</v>
      </c>
      <c r="I52" s="31">
        <v>0.56710000000000005</v>
      </c>
      <c r="J52" s="31">
        <v>4.5999999999999999E-3</v>
      </c>
      <c r="K52" s="31">
        <v>8.5000000000000006E-3</v>
      </c>
      <c r="L52" s="30" t="s">
        <v>72</v>
      </c>
      <c r="M52" s="31">
        <v>1.8100000000000002E-2</v>
      </c>
      <c r="N52" s="31">
        <v>99.281499999999994</v>
      </c>
    </row>
    <row r="53" spans="1:14" x14ac:dyDescent="0.2">
      <c r="A53" s="45" t="s">
        <v>15</v>
      </c>
      <c r="B53" t="s">
        <v>406</v>
      </c>
      <c r="C53" s="31">
        <v>64.430000000000007</v>
      </c>
      <c r="D53" s="31">
        <v>18.190000000000001</v>
      </c>
      <c r="E53" s="31">
        <v>15.35</v>
      </c>
      <c r="F53" s="31">
        <v>8.2000000000000007E-3</v>
      </c>
      <c r="G53" s="31">
        <v>2.2499999999999999E-2</v>
      </c>
      <c r="H53" s="31">
        <v>0</v>
      </c>
      <c r="I53" s="31">
        <v>0.59850000000000003</v>
      </c>
      <c r="J53" s="31">
        <v>0</v>
      </c>
      <c r="K53" s="31">
        <v>3.0000000000000001E-3</v>
      </c>
      <c r="L53" s="30" t="s">
        <v>72</v>
      </c>
      <c r="M53" s="31">
        <v>0</v>
      </c>
      <c r="N53" s="31">
        <v>98.6023</v>
      </c>
    </row>
    <row r="54" spans="1:14" x14ac:dyDescent="0.2">
      <c r="A54" s="45" t="s">
        <v>15</v>
      </c>
      <c r="B54" t="s">
        <v>407</v>
      </c>
      <c r="C54" s="31">
        <v>65.150000000000006</v>
      </c>
      <c r="D54" s="31">
        <v>18.02</v>
      </c>
      <c r="E54" s="31">
        <v>15.66</v>
      </c>
      <c r="F54" s="31">
        <v>1.67E-2</v>
      </c>
      <c r="G54" s="31">
        <v>2.6599999999999999E-2</v>
      </c>
      <c r="H54" s="31">
        <v>0</v>
      </c>
      <c r="I54" s="31">
        <v>0.39660000000000001</v>
      </c>
      <c r="J54" s="31">
        <v>1.03E-2</v>
      </c>
      <c r="K54" s="31">
        <v>0</v>
      </c>
      <c r="L54" s="30" t="s">
        <v>72</v>
      </c>
      <c r="M54" s="31">
        <v>4.4999999999999998E-2</v>
      </c>
      <c r="N54" s="31">
        <v>99.325299999999999</v>
      </c>
    </row>
    <row r="55" spans="1:14" x14ac:dyDescent="0.2">
      <c r="A55" s="45" t="s">
        <v>15</v>
      </c>
      <c r="B55" t="s">
        <v>408</v>
      </c>
      <c r="C55" s="31">
        <v>65.03</v>
      </c>
      <c r="D55" s="31">
        <v>18.16</v>
      </c>
      <c r="E55" s="31">
        <v>15.37</v>
      </c>
      <c r="F55" s="31">
        <v>4.3499999999999997E-2</v>
      </c>
      <c r="G55" s="31">
        <v>1.5100000000000001E-2</v>
      </c>
      <c r="H55" s="31">
        <v>0</v>
      </c>
      <c r="I55" s="31">
        <v>0.58730000000000004</v>
      </c>
      <c r="J55" s="31">
        <v>0</v>
      </c>
      <c r="K55" s="31">
        <v>0</v>
      </c>
      <c r="L55" s="30" t="s">
        <v>72</v>
      </c>
      <c r="M55" s="31">
        <v>0</v>
      </c>
      <c r="N55" s="31">
        <v>99.205999999999989</v>
      </c>
    </row>
    <row r="56" spans="1:14" x14ac:dyDescent="0.2">
      <c r="A56" s="45" t="s">
        <v>15</v>
      </c>
      <c r="B56" t="s">
        <v>409</v>
      </c>
      <c r="C56" s="31">
        <v>65.86</v>
      </c>
      <c r="D56" s="31">
        <v>17.760000000000002</v>
      </c>
      <c r="E56" s="31">
        <v>16.21</v>
      </c>
      <c r="F56" s="31">
        <v>0</v>
      </c>
      <c r="G56" s="31">
        <v>1.49E-2</v>
      </c>
      <c r="H56" s="31">
        <v>2.5000000000000001E-3</v>
      </c>
      <c r="I56" s="31">
        <v>5.33E-2</v>
      </c>
      <c r="J56" s="31">
        <v>3.3E-3</v>
      </c>
      <c r="K56" s="31">
        <v>0</v>
      </c>
      <c r="L56" s="30" t="s">
        <v>72</v>
      </c>
      <c r="M56" s="31">
        <v>2.1499999999999998E-2</v>
      </c>
      <c r="N56" s="31">
        <v>99.9255</v>
      </c>
    </row>
    <row r="57" spans="1:14" x14ac:dyDescent="0.2">
      <c r="A57" s="45" t="s">
        <v>15</v>
      </c>
      <c r="B57" t="s">
        <v>410</v>
      </c>
      <c r="C57" s="31">
        <v>65.91</v>
      </c>
      <c r="D57" s="31">
        <v>17.77</v>
      </c>
      <c r="E57" s="31">
        <v>16.23</v>
      </c>
      <c r="F57" s="31">
        <v>1.0699999999999999E-2</v>
      </c>
      <c r="G57" s="31">
        <v>3.32E-2</v>
      </c>
      <c r="H57" s="31">
        <v>1.9300000000000001E-2</v>
      </c>
      <c r="I57" s="31">
        <v>8.2400000000000001E-2</v>
      </c>
      <c r="J57" s="31">
        <v>0</v>
      </c>
      <c r="K57" s="31">
        <v>1E-3</v>
      </c>
      <c r="L57" s="30" t="s">
        <v>72</v>
      </c>
      <c r="M57" s="31">
        <v>0</v>
      </c>
      <c r="N57" s="31">
        <v>100.0565</v>
      </c>
    </row>
    <row r="58" spans="1:14" x14ac:dyDescent="0.2">
      <c r="A58" s="45" t="s">
        <v>15</v>
      </c>
      <c r="B58" t="s">
        <v>411</v>
      </c>
      <c r="C58" s="31">
        <v>64.819999999999993</v>
      </c>
      <c r="D58" s="31">
        <v>17.78</v>
      </c>
      <c r="E58" s="31">
        <v>15.83</v>
      </c>
      <c r="F58" s="31">
        <v>3.5200000000000002E-2</v>
      </c>
      <c r="G58" s="31">
        <v>0.87780000000000002</v>
      </c>
      <c r="H58" s="31">
        <v>3.0300000000000001E-2</v>
      </c>
      <c r="I58" s="31">
        <v>8.0799999999999997E-2</v>
      </c>
      <c r="J58" s="31">
        <v>0.34760000000000002</v>
      </c>
      <c r="K58" s="31">
        <v>2.5000000000000001E-3</v>
      </c>
      <c r="L58" s="30" t="s">
        <v>72</v>
      </c>
      <c r="M58" s="31">
        <v>0</v>
      </c>
      <c r="N58" s="31">
        <v>99.804299999999998</v>
      </c>
    </row>
    <row r="59" spans="1:14" x14ac:dyDescent="0.2">
      <c r="A59" s="45" t="s">
        <v>15</v>
      </c>
      <c r="B59" t="s">
        <v>412</v>
      </c>
      <c r="C59" s="31">
        <v>66.11</v>
      </c>
      <c r="D59" s="31">
        <v>18.23</v>
      </c>
      <c r="E59" s="31">
        <v>16.43</v>
      </c>
      <c r="F59" s="31">
        <v>0</v>
      </c>
      <c r="G59" s="31">
        <v>0.1832</v>
      </c>
      <c r="H59" s="31">
        <v>0</v>
      </c>
      <c r="I59" s="31">
        <v>9.5899999999999999E-2</v>
      </c>
      <c r="J59" s="31">
        <v>1.77E-2</v>
      </c>
      <c r="K59" s="31">
        <v>0</v>
      </c>
      <c r="L59" s="30" t="s">
        <v>72</v>
      </c>
      <c r="M59" s="31">
        <v>1.3599999999999999E-2</v>
      </c>
      <c r="N59" s="31">
        <v>101.08029999999999</v>
      </c>
    </row>
    <row r="60" spans="1:14" x14ac:dyDescent="0.2">
      <c r="A60" s="45" t="s">
        <v>15</v>
      </c>
      <c r="B60" t="s">
        <v>413</v>
      </c>
      <c r="C60" s="31">
        <v>65.349999999999994</v>
      </c>
      <c r="D60" s="31">
        <v>17.87</v>
      </c>
      <c r="E60" s="31">
        <v>16.41</v>
      </c>
      <c r="F60" s="31">
        <v>0</v>
      </c>
      <c r="G60" s="31">
        <v>6.25E-2</v>
      </c>
      <c r="H60" s="31">
        <v>0</v>
      </c>
      <c r="I60" s="31">
        <v>7.5499999999999998E-2</v>
      </c>
      <c r="J60" s="31">
        <v>1.2999999999999999E-3</v>
      </c>
      <c r="K60" s="31">
        <v>1.4500000000000001E-2</v>
      </c>
      <c r="L60" s="30" t="s">
        <v>72</v>
      </c>
      <c r="M60" s="31">
        <v>4.3700000000000003E-2</v>
      </c>
      <c r="N60" s="31">
        <v>99.827500000000001</v>
      </c>
    </row>
    <row r="61" spans="1:14" x14ac:dyDescent="0.2">
      <c r="A61" s="45" t="s">
        <v>15</v>
      </c>
      <c r="B61" t="s">
        <v>414</v>
      </c>
      <c r="C61" s="31">
        <v>64.739999999999995</v>
      </c>
      <c r="D61" s="31">
        <v>18.32</v>
      </c>
      <c r="E61" s="31">
        <v>15.19</v>
      </c>
      <c r="F61" s="31">
        <v>1.9099999999999999E-2</v>
      </c>
      <c r="G61" s="31">
        <v>0.1444</v>
      </c>
      <c r="H61" s="31">
        <v>2.3199999999999998E-2</v>
      </c>
      <c r="I61" s="31">
        <v>0.5101</v>
      </c>
      <c r="J61" s="31">
        <v>2.7199999999999998E-2</v>
      </c>
      <c r="K61" s="31">
        <v>1.0500000000000001E-2</v>
      </c>
      <c r="L61" s="30" t="s">
        <v>72</v>
      </c>
      <c r="M61" s="31">
        <v>1.5599999999999999E-2</v>
      </c>
      <c r="N61" s="31">
        <v>99.000199999999992</v>
      </c>
    </row>
    <row r="62" spans="1:14" x14ac:dyDescent="0.2">
      <c r="A62" s="45" t="s">
        <v>15</v>
      </c>
      <c r="B62" t="s">
        <v>415</v>
      </c>
      <c r="C62" s="31">
        <v>65.650000000000006</v>
      </c>
      <c r="D62" s="31">
        <v>17.920000000000002</v>
      </c>
      <c r="E62" s="31">
        <v>16.23</v>
      </c>
      <c r="F62" s="31">
        <v>1.6999999999999999E-3</v>
      </c>
      <c r="G62" s="31">
        <v>8.8300000000000003E-2</v>
      </c>
      <c r="H62" s="31">
        <v>0</v>
      </c>
      <c r="I62" s="31">
        <v>5.8500000000000003E-2</v>
      </c>
      <c r="J62" s="31">
        <v>0</v>
      </c>
      <c r="K62" s="31">
        <v>3.5000000000000001E-3</v>
      </c>
      <c r="L62" s="30" t="s">
        <v>72</v>
      </c>
      <c r="M62" s="31">
        <v>0</v>
      </c>
      <c r="N62" s="31">
        <v>99.951999999999998</v>
      </c>
    </row>
    <row r="63" spans="1:14" x14ac:dyDescent="0.2">
      <c r="A63" s="45"/>
    </row>
    <row r="64" spans="1:14" x14ac:dyDescent="0.2">
      <c r="A64" s="45" t="s">
        <v>22</v>
      </c>
      <c r="B64" t="s">
        <v>417</v>
      </c>
      <c r="C64" s="31">
        <v>62.4</v>
      </c>
      <c r="D64" s="31">
        <v>18.73</v>
      </c>
      <c r="E64" s="31">
        <v>14.41</v>
      </c>
      <c r="F64" s="31">
        <v>1.9E-3</v>
      </c>
      <c r="G64" s="31">
        <v>0.1027</v>
      </c>
      <c r="H64" s="31">
        <v>1.7399999999999999E-2</v>
      </c>
      <c r="I64" s="31">
        <v>0.67549999999999999</v>
      </c>
      <c r="J64" s="31">
        <v>0</v>
      </c>
      <c r="K64" s="31">
        <v>2E-3</v>
      </c>
      <c r="L64" s="31">
        <v>2.64</v>
      </c>
      <c r="M64" s="40" t="s">
        <v>72</v>
      </c>
      <c r="N64" s="31">
        <v>98.979600000000005</v>
      </c>
    </row>
    <row r="65" spans="1:14" x14ac:dyDescent="0.2">
      <c r="A65" s="45" t="s">
        <v>22</v>
      </c>
      <c r="B65" t="s">
        <v>418</v>
      </c>
      <c r="C65" s="31">
        <v>63.1</v>
      </c>
      <c r="D65" s="31">
        <v>18.11</v>
      </c>
      <c r="E65" s="31">
        <v>15.3</v>
      </c>
      <c r="F65" s="31">
        <v>8.4400000000000003E-2</v>
      </c>
      <c r="G65" s="31">
        <v>0.63719999999999999</v>
      </c>
      <c r="H65" s="31">
        <v>0</v>
      </c>
      <c r="I65" s="31">
        <v>0.1704</v>
      </c>
      <c r="J65" s="31">
        <v>0.29970000000000002</v>
      </c>
      <c r="K65" s="31">
        <v>7.1000000000000004E-3</v>
      </c>
      <c r="L65" s="31">
        <v>0.51080000000000003</v>
      </c>
      <c r="M65" s="40" t="s">
        <v>72</v>
      </c>
      <c r="N65" s="31">
        <v>98.219700000000003</v>
      </c>
    </row>
    <row r="66" spans="1:14" x14ac:dyDescent="0.2">
      <c r="A66" s="45" t="s">
        <v>22</v>
      </c>
      <c r="B66" t="s">
        <v>419</v>
      </c>
      <c r="C66" s="31">
        <v>64.22</v>
      </c>
      <c r="D66" s="31">
        <v>17.73</v>
      </c>
      <c r="E66" s="31">
        <v>15.51</v>
      </c>
      <c r="F66" s="31">
        <v>3.4000000000000002E-2</v>
      </c>
      <c r="G66" s="31">
        <v>0.10349999999999999</v>
      </c>
      <c r="H66" s="31">
        <v>6.9999999999999999E-4</v>
      </c>
      <c r="I66" s="31">
        <v>0.36330000000000001</v>
      </c>
      <c r="J66" s="31">
        <v>2.5899999999999999E-2</v>
      </c>
      <c r="K66" s="31">
        <v>0</v>
      </c>
      <c r="L66" s="31">
        <v>0.2462</v>
      </c>
      <c r="M66" s="40" t="s">
        <v>72</v>
      </c>
      <c r="N66" s="31">
        <v>98.233699999999999</v>
      </c>
    </row>
    <row r="67" spans="1:14" x14ac:dyDescent="0.2">
      <c r="A67" s="45" t="s">
        <v>22</v>
      </c>
      <c r="B67" t="s">
        <v>420</v>
      </c>
      <c r="C67" s="31">
        <v>45.61</v>
      </c>
      <c r="D67" s="31">
        <v>32.06</v>
      </c>
      <c r="E67" s="31">
        <v>9.32</v>
      </c>
      <c r="F67" s="31">
        <v>4.8800000000000003E-2</v>
      </c>
      <c r="G67" s="31">
        <v>4.1900000000000004</v>
      </c>
      <c r="H67" s="31">
        <v>2.6200000000000001E-2</v>
      </c>
      <c r="I67" s="31">
        <v>0.91859999999999997</v>
      </c>
      <c r="J67" s="31">
        <v>1.3309</v>
      </c>
      <c r="K67" s="31">
        <v>7.1000000000000004E-3</v>
      </c>
      <c r="L67" s="31">
        <v>0.18779999999999999</v>
      </c>
      <c r="M67" s="40" t="s">
        <v>72</v>
      </c>
      <c r="N67" s="31">
        <v>93.6995</v>
      </c>
    </row>
    <row r="68" spans="1:14" x14ac:dyDescent="0.2">
      <c r="A68" s="45" t="s">
        <v>22</v>
      </c>
      <c r="B68" t="s">
        <v>417</v>
      </c>
      <c r="C68" s="31">
        <v>64.44</v>
      </c>
      <c r="D68" s="31">
        <v>18.14</v>
      </c>
      <c r="E68" s="31">
        <v>15.94</v>
      </c>
      <c r="F68" s="31">
        <v>4.7600000000000003E-2</v>
      </c>
      <c r="G68" s="31">
        <v>6.1499999999999999E-2</v>
      </c>
      <c r="H68" s="31">
        <v>4.1000000000000003E-3</v>
      </c>
      <c r="I68" s="31">
        <v>0.36099999999999999</v>
      </c>
      <c r="J68" s="31">
        <v>0</v>
      </c>
      <c r="K68" s="31">
        <v>2E-3</v>
      </c>
      <c r="L68" s="31">
        <v>0.37759999999999999</v>
      </c>
      <c r="M68" s="40" t="s">
        <v>72</v>
      </c>
      <c r="N68" s="31">
        <v>99.373900000000006</v>
      </c>
    </row>
    <row r="69" spans="1:14" x14ac:dyDescent="0.2">
      <c r="A69" s="45" t="s">
        <v>22</v>
      </c>
      <c r="B69" t="s">
        <v>417</v>
      </c>
      <c r="C69" s="31">
        <v>64.39</v>
      </c>
      <c r="D69" s="31">
        <v>17.55</v>
      </c>
      <c r="E69" s="31">
        <v>15.12</v>
      </c>
      <c r="F69" s="31">
        <v>7.1099999999999997E-2</v>
      </c>
      <c r="G69" s="31">
        <v>0.22109999999999999</v>
      </c>
      <c r="H69" s="31">
        <v>2.3199999999999998E-2</v>
      </c>
      <c r="I69" s="31">
        <v>0.26319999999999999</v>
      </c>
      <c r="J69" s="31">
        <v>2.9600000000000001E-2</v>
      </c>
      <c r="K69" s="31">
        <v>2E-3</v>
      </c>
      <c r="L69" s="31">
        <v>0.74870000000000003</v>
      </c>
      <c r="M69" s="40" t="s">
        <v>72</v>
      </c>
      <c r="N69" s="31">
        <v>98.418999999999997</v>
      </c>
    </row>
    <row r="70" spans="1:14" x14ac:dyDescent="0.2">
      <c r="A70" s="45" t="s">
        <v>22</v>
      </c>
      <c r="B70" t="s">
        <v>417</v>
      </c>
      <c r="C70" s="31">
        <v>64.819999999999993</v>
      </c>
      <c r="D70" s="31">
        <v>18.04</v>
      </c>
      <c r="E70" s="31">
        <v>15.19</v>
      </c>
      <c r="F70" s="31">
        <v>2.76E-2</v>
      </c>
      <c r="G70" s="31">
        <v>0.1361</v>
      </c>
      <c r="H70" s="31">
        <v>9.4999999999999998E-3</v>
      </c>
      <c r="I70" s="31">
        <v>0.82989999999999997</v>
      </c>
      <c r="J70" s="31">
        <v>4.1000000000000003E-3</v>
      </c>
      <c r="K70" s="31">
        <v>4.0000000000000001E-3</v>
      </c>
      <c r="L70" s="31">
        <v>0.18099999999999999</v>
      </c>
      <c r="M70" s="40" t="s">
        <v>72</v>
      </c>
      <c r="N70" s="31">
        <v>99.2423</v>
      </c>
    </row>
    <row r="71" spans="1:14" x14ac:dyDescent="0.2">
      <c r="A71" s="45" t="s">
        <v>22</v>
      </c>
      <c r="B71" t="s">
        <v>421</v>
      </c>
      <c r="C71" s="31">
        <v>64.260000000000005</v>
      </c>
      <c r="D71" s="31">
        <v>18.2</v>
      </c>
      <c r="E71" s="31">
        <v>13.84</v>
      </c>
      <c r="F71" s="31">
        <v>0.58489999999999998</v>
      </c>
      <c r="G71" s="31">
        <v>0.25659999999999999</v>
      </c>
      <c r="H71" s="31">
        <v>1.46E-2</v>
      </c>
      <c r="I71" s="31">
        <v>1.1726000000000001</v>
      </c>
      <c r="J71" s="31">
        <v>2.4199999999999999E-2</v>
      </c>
      <c r="K71" s="31">
        <v>5.1000000000000004E-3</v>
      </c>
      <c r="L71" s="31">
        <v>0.51049999999999995</v>
      </c>
      <c r="M71" s="40" t="s">
        <v>72</v>
      </c>
      <c r="N71" s="31">
        <v>98.868600000000001</v>
      </c>
    </row>
    <row r="72" spans="1:14" x14ac:dyDescent="0.2">
      <c r="A72" s="45" t="s">
        <v>22</v>
      </c>
      <c r="B72" t="s">
        <v>422</v>
      </c>
      <c r="C72" s="31">
        <v>64.86</v>
      </c>
      <c r="D72" s="31">
        <v>18.55</v>
      </c>
      <c r="E72" s="31">
        <v>15.22</v>
      </c>
      <c r="F72" s="31">
        <v>5.2400000000000002E-2</v>
      </c>
      <c r="G72" s="31">
        <v>0.1056</v>
      </c>
      <c r="H72" s="31">
        <v>0</v>
      </c>
      <c r="I72" s="31">
        <v>0.67549999999999999</v>
      </c>
      <c r="J72" s="31">
        <v>3.2000000000000002E-3</v>
      </c>
      <c r="K72" s="31">
        <v>0</v>
      </c>
      <c r="L72" s="31">
        <v>0.437</v>
      </c>
      <c r="M72" s="40" t="s">
        <v>72</v>
      </c>
      <c r="N72" s="31">
        <v>99.903700000000001</v>
      </c>
    </row>
    <row r="73" spans="1:14" x14ac:dyDescent="0.2">
      <c r="A73" s="45" t="s">
        <v>22</v>
      </c>
      <c r="B73" t="s">
        <v>423</v>
      </c>
      <c r="C73" s="31">
        <v>67.349999999999994</v>
      </c>
      <c r="D73" s="31">
        <v>17.75</v>
      </c>
      <c r="E73" s="31">
        <v>15.62</v>
      </c>
      <c r="F73" s="31">
        <v>9.9400000000000002E-2</v>
      </c>
      <c r="G73" s="31">
        <v>0.36330000000000001</v>
      </c>
      <c r="H73" s="31">
        <v>0</v>
      </c>
      <c r="I73" s="31">
        <v>0.21010000000000001</v>
      </c>
      <c r="J73" s="31">
        <v>3.4200000000000001E-2</v>
      </c>
      <c r="K73" s="31">
        <v>1.01E-2</v>
      </c>
      <c r="L73" s="31">
        <v>0.18840000000000001</v>
      </c>
      <c r="M73" s="30" t="s">
        <v>72</v>
      </c>
      <c r="N73" s="31">
        <v>101.6255</v>
      </c>
    </row>
    <row r="74" spans="1:14" x14ac:dyDescent="0.2">
      <c r="A74" s="45" t="s">
        <v>22</v>
      </c>
      <c r="B74" t="s">
        <v>423</v>
      </c>
      <c r="C74" s="31">
        <v>66.03</v>
      </c>
      <c r="D74" s="31">
        <v>18.21</v>
      </c>
      <c r="E74" s="31">
        <v>15.59</v>
      </c>
      <c r="F74" s="31">
        <v>7.0300000000000001E-2</v>
      </c>
      <c r="G74" s="31">
        <v>0.13930000000000001</v>
      </c>
      <c r="H74" s="31">
        <v>0</v>
      </c>
      <c r="I74" s="31">
        <v>0.2288</v>
      </c>
      <c r="J74" s="31">
        <v>4.1999999999999997E-3</v>
      </c>
      <c r="K74" s="31">
        <v>4.0000000000000001E-3</v>
      </c>
      <c r="L74" s="31">
        <v>0.4657</v>
      </c>
      <c r="M74" s="30" t="s">
        <v>72</v>
      </c>
      <c r="N74" s="31">
        <v>100.7422</v>
      </c>
    </row>
    <row r="75" spans="1:14" x14ac:dyDescent="0.2">
      <c r="A75" s="45" t="s">
        <v>22</v>
      </c>
      <c r="B75" t="s">
        <v>424</v>
      </c>
      <c r="C75" s="31">
        <v>102.68</v>
      </c>
      <c r="D75" s="31">
        <v>0.37780000000000002</v>
      </c>
      <c r="E75" s="31">
        <v>8.4000000000000005E-2</v>
      </c>
      <c r="F75" s="31">
        <v>7.46E-2</v>
      </c>
      <c r="G75" s="31">
        <v>0.1348</v>
      </c>
      <c r="H75" s="31">
        <v>0</v>
      </c>
      <c r="I75" s="31">
        <v>6.0400000000000002E-2</v>
      </c>
      <c r="J75" s="31">
        <v>3.44E-2</v>
      </c>
      <c r="K75" s="31">
        <v>0</v>
      </c>
      <c r="L75" s="31">
        <v>9.5200000000000007E-2</v>
      </c>
      <c r="M75" s="30" t="s">
        <v>72</v>
      </c>
      <c r="N75" s="31">
        <v>103.5412</v>
      </c>
    </row>
    <row r="76" spans="1:14" x14ac:dyDescent="0.2">
      <c r="A76" s="45" t="s">
        <v>22</v>
      </c>
      <c r="B76" t="s">
        <v>424</v>
      </c>
      <c r="C76" s="31">
        <v>69.56</v>
      </c>
      <c r="D76" s="31">
        <v>19.3</v>
      </c>
      <c r="E76" s="31">
        <v>3.0800000000000001E-2</v>
      </c>
      <c r="F76" s="31">
        <v>5.4800000000000001E-2</v>
      </c>
      <c r="G76" s="31">
        <v>9.98E-2</v>
      </c>
      <c r="H76" s="31">
        <v>8.6E-3</v>
      </c>
      <c r="I76" s="31">
        <v>10.51</v>
      </c>
      <c r="J76" s="31">
        <v>5.5999999999999999E-3</v>
      </c>
      <c r="K76" s="31">
        <v>1.35E-2</v>
      </c>
      <c r="L76" s="31">
        <v>4.0399999999999998E-2</v>
      </c>
      <c r="M76" s="30" t="s">
        <v>72</v>
      </c>
      <c r="N76" s="31">
        <v>99.623599999999996</v>
      </c>
    </row>
    <row r="77" spans="1:14" x14ac:dyDescent="0.2">
      <c r="A77" s="45" t="s">
        <v>22</v>
      </c>
      <c r="B77" t="s">
        <v>424</v>
      </c>
      <c r="C77" s="31">
        <v>102.76</v>
      </c>
      <c r="D77" s="31">
        <v>0.12720000000000001</v>
      </c>
      <c r="E77" s="31">
        <v>3.3300000000000003E-2</v>
      </c>
      <c r="F77" s="31">
        <v>4.0500000000000001E-2</v>
      </c>
      <c r="G77" s="31">
        <v>0.11559999999999999</v>
      </c>
      <c r="H77" s="31">
        <v>1.6500000000000001E-2</v>
      </c>
      <c r="I77" s="31">
        <v>2.8299999999999999E-2</v>
      </c>
      <c r="J77" s="31">
        <v>2.46E-2</v>
      </c>
      <c r="K77" s="31">
        <v>0</v>
      </c>
      <c r="L77" s="31">
        <v>6.8699999999999997E-2</v>
      </c>
      <c r="M77" s="30" t="s">
        <v>72</v>
      </c>
      <c r="N77" s="31">
        <v>103.2146</v>
      </c>
    </row>
    <row r="78" spans="1:14" x14ac:dyDescent="0.2">
      <c r="A78" s="45" t="s">
        <v>22</v>
      </c>
      <c r="B78" t="s">
        <v>422</v>
      </c>
      <c r="C78" s="31">
        <v>66.73</v>
      </c>
      <c r="D78" s="31">
        <v>18.239999999999998</v>
      </c>
      <c r="E78" s="31">
        <v>15.87</v>
      </c>
      <c r="F78" s="31">
        <v>4.48E-2</v>
      </c>
      <c r="G78" s="31">
        <v>0.1789</v>
      </c>
      <c r="H78" s="31">
        <v>0</v>
      </c>
      <c r="I78" s="31">
        <v>0.44209999999999999</v>
      </c>
      <c r="J78" s="31">
        <v>9.4000000000000004E-3</v>
      </c>
      <c r="K78" s="31">
        <v>6.1000000000000004E-3</v>
      </c>
      <c r="L78" s="31">
        <v>0.12790000000000001</v>
      </c>
      <c r="M78" s="30" t="s">
        <v>72</v>
      </c>
      <c r="N78" s="31">
        <v>101.64919999999999</v>
      </c>
    </row>
    <row r="79" spans="1:14" x14ac:dyDescent="0.2">
      <c r="A79" s="45" t="s">
        <v>22</v>
      </c>
      <c r="B79" t="s">
        <v>422</v>
      </c>
      <c r="C79" s="31">
        <v>66.52</v>
      </c>
      <c r="D79" s="31">
        <v>18.64</v>
      </c>
      <c r="E79" s="31">
        <v>14.39</v>
      </c>
      <c r="F79" s="31">
        <v>6.6500000000000004E-2</v>
      </c>
      <c r="G79" s="31">
        <v>9.3700000000000006E-2</v>
      </c>
      <c r="H79" s="31">
        <v>0</v>
      </c>
      <c r="I79" s="31">
        <v>1.2496</v>
      </c>
      <c r="J79" s="31">
        <v>0</v>
      </c>
      <c r="K79" s="31">
        <v>9.1000000000000004E-3</v>
      </c>
      <c r="L79" s="31">
        <v>8.6999999999999994E-2</v>
      </c>
      <c r="M79" s="30" t="s">
        <v>72</v>
      </c>
      <c r="N79" s="31">
        <v>101.0558</v>
      </c>
    </row>
    <row r="80" spans="1:14" x14ac:dyDescent="0.2">
      <c r="A80" s="45" t="s">
        <v>22</v>
      </c>
      <c r="B80" t="s">
        <v>425</v>
      </c>
      <c r="C80" s="31">
        <v>69.44</v>
      </c>
      <c r="D80" s="31">
        <v>19.54</v>
      </c>
      <c r="E80" s="31">
        <v>0.38990000000000002</v>
      </c>
      <c r="F80" s="31">
        <v>1.65</v>
      </c>
      <c r="G80" s="31">
        <v>0.21299999999999999</v>
      </c>
      <c r="H80" s="31">
        <v>2.0400000000000001E-2</v>
      </c>
      <c r="I80" s="31">
        <v>8.6199999999999992</v>
      </c>
      <c r="J80" s="31">
        <v>2.18E-2</v>
      </c>
      <c r="K80" s="31">
        <v>9.4000000000000004E-3</v>
      </c>
      <c r="L80" s="31">
        <v>4.6899999999999997E-2</v>
      </c>
      <c r="M80" s="30" t="s">
        <v>72</v>
      </c>
      <c r="N80" s="31">
        <v>99.951499999999996</v>
      </c>
    </row>
    <row r="81" spans="1:14" x14ac:dyDescent="0.2">
      <c r="A81" s="45" t="s">
        <v>22</v>
      </c>
      <c r="B81" t="s">
        <v>425</v>
      </c>
      <c r="C81" s="31">
        <v>80.12</v>
      </c>
      <c r="D81" s="31">
        <v>13.45</v>
      </c>
      <c r="E81" s="31">
        <v>0.34910000000000002</v>
      </c>
      <c r="F81" s="31">
        <v>0.86870000000000003</v>
      </c>
      <c r="G81" s="31">
        <v>0.1585</v>
      </c>
      <c r="H81" s="31">
        <v>6.8999999999999999E-3</v>
      </c>
      <c r="I81" s="31">
        <v>6.11</v>
      </c>
      <c r="J81" s="31">
        <v>2.58E-2</v>
      </c>
      <c r="K81" s="31">
        <v>2.5100000000000001E-2</v>
      </c>
      <c r="L81" s="31">
        <v>0.12180000000000001</v>
      </c>
      <c r="M81" s="30" t="s">
        <v>72</v>
      </c>
      <c r="N81" s="31">
        <v>101.2358</v>
      </c>
    </row>
    <row r="82" spans="1:14" x14ac:dyDescent="0.2">
      <c r="A82" s="45" t="s">
        <v>22</v>
      </c>
      <c r="B82" t="s">
        <v>425</v>
      </c>
      <c r="C82" s="31">
        <v>67.739999999999995</v>
      </c>
      <c r="D82" s="31">
        <v>20.34</v>
      </c>
      <c r="E82" s="31">
        <v>0.1328</v>
      </c>
      <c r="F82" s="31">
        <v>1.56</v>
      </c>
      <c r="G82" s="31">
        <v>0.1222</v>
      </c>
      <c r="H82" s="31">
        <v>7.9000000000000008E-3</v>
      </c>
      <c r="I82" s="31">
        <v>9.52</v>
      </c>
      <c r="J82" s="31">
        <v>4.0000000000000001E-3</v>
      </c>
      <c r="K82" s="31">
        <v>3.0999999999999999E-3</v>
      </c>
      <c r="L82" s="31">
        <v>0.1072</v>
      </c>
      <c r="M82" s="30" t="s">
        <v>72</v>
      </c>
      <c r="N82" s="31">
        <v>99.537199999999999</v>
      </c>
    </row>
    <row r="83" spans="1:14" x14ac:dyDescent="0.2">
      <c r="A83" s="45" t="s">
        <v>22</v>
      </c>
      <c r="B83" t="s">
        <v>425</v>
      </c>
      <c r="C83" s="31">
        <v>66.72</v>
      </c>
      <c r="D83" s="31">
        <v>20.99</v>
      </c>
      <c r="E83" s="31">
        <v>0.75390000000000001</v>
      </c>
      <c r="F83" s="31">
        <v>1.2115</v>
      </c>
      <c r="G83" s="31">
        <v>0.2954</v>
      </c>
      <c r="H83" s="31">
        <v>2.3699999999999999E-2</v>
      </c>
      <c r="I83" s="31">
        <v>9.2100000000000009</v>
      </c>
      <c r="J83" s="31">
        <v>3.5299999999999998E-2</v>
      </c>
      <c r="K83" s="31">
        <v>0</v>
      </c>
      <c r="L83" s="31">
        <v>0.13780000000000001</v>
      </c>
      <c r="M83" s="30" t="s">
        <v>72</v>
      </c>
      <c r="N83" s="31">
        <v>99.377700000000004</v>
      </c>
    </row>
    <row r="84" spans="1:14" x14ac:dyDescent="0.2">
      <c r="A84" s="45" t="s">
        <v>22</v>
      </c>
      <c r="B84" t="s">
        <v>422</v>
      </c>
      <c r="C84" s="31">
        <v>67</v>
      </c>
      <c r="D84" s="31">
        <v>18.350000000000001</v>
      </c>
      <c r="E84" s="31">
        <v>14.37</v>
      </c>
      <c r="F84" s="31">
        <v>3.2000000000000001E-2</v>
      </c>
      <c r="G84" s="31">
        <v>9.9400000000000002E-2</v>
      </c>
      <c r="H84" s="31">
        <v>1.4999999999999999E-2</v>
      </c>
      <c r="I84" s="31">
        <v>0.9899</v>
      </c>
      <c r="J84" s="31">
        <v>1E-3</v>
      </c>
      <c r="K84" s="31">
        <v>1.32E-2</v>
      </c>
      <c r="L84" s="31">
        <v>0.37480000000000002</v>
      </c>
      <c r="M84" s="30" t="s">
        <v>72</v>
      </c>
      <c r="N84" s="31">
        <v>101.2452</v>
      </c>
    </row>
    <row r="85" spans="1:14" x14ac:dyDescent="0.2">
      <c r="A85" s="45" t="s">
        <v>22</v>
      </c>
      <c r="B85" t="s">
        <v>427</v>
      </c>
      <c r="C85" s="31">
        <v>67.06</v>
      </c>
      <c r="D85" s="31">
        <v>17.61</v>
      </c>
      <c r="E85" s="31">
        <v>13.76</v>
      </c>
      <c r="F85" s="31">
        <v>0.19639999999999999</v>
      </c>
      <c r="G85" s="31">
        <v>0.12859999999999999</v>
      </c>
      <c r="H85" s="31">
        <v>2.5999999999999999E-3</v>
      </c>
      <c r="I85" s="31">
        <v>0.79059999999999997</v>
      </c>
      <c r="J85" s="31">
        <v>2.7799999999999998E-2</v>
      </c>
      <c r="K85" s="31">
        <v>8.0999999999999996E-3</v>
      </c>
      <c r="L85" s="31">
        <v>0.1517</v>
      </c>
      <c r="M85" s="30" t="s">
        <v>72</v>
      </c>
      <c r="N85" s="31">
        <v>99.735900000000001</v>
      </c>
    </row>
    <row r="86" spans="1:14" x14ac:dyDescent="0.2">
      <c r="A86" s="45" t="s">
        <v>22</v>
      </c>
      <c r="B86" t="s">
        <v>427</v>
      </c>
      <c r="C86" s="31">
        <v>66.03</v>
      </c>
      <c r="D86" s="31">
        <v>17.21</v>
      </c>
      <c r="E86" s="31">
        <v>12.18</v>
      </c>
      <c r="F86" s="31">
        <v>1.88</v>
      </c>
      <c r="G86" s="31">
        <v>0.13489999999999999</v>
      </c>
      <c r="H86" s="31">
        <v>0</v>
      </c>
      <c r="I86" s="31">
        <v>1.67</v>
      </c>
      <c r="J86" s="31">
        <v>9.2999999999999992E-3</v>
      </c>
      <c r="K86" s="31">
        <v>0</v>
      </c>
      <c r="L86" s="31">
        <v>0.33439999999999998</v>
      </c>
      <c r="M86" s="30" t="s">
        <v>72</v>
      </c>
      <c r="N86" s="31">
        <v>99.448599999999999</v>
      </c>
    </row>
    <row r="87" spans="1:14" x14ac:dyDescent="0.2">
      <c r="A87" s="45" t="s">
        <v>22</v>
      </c>
      <c r="B87" t="s">
        <v>425</v>
      </c>
      <c r="C87" s="31">
        <v>69.400000000000006</v>
      </c>
      <c r="D87" s="31">
        <v>19.010000000000002</v>
      </c>
      <c r="E87" s="31">
        <v>2.1</v>
      </c>
      <c r="F87" s="31">
        <v>0.157</v>
      </c>
      <c r="G87" s="31">
        <v>0.15579999999999999</v>
      </c>
      <c r="H87" s="31">
        <v>9.1000000000000004E-3</v>
      </c>
      <c r="I87" s="31">
        <v>8.75</v>
      </c>
      <c r="J87" s="31">
        <v>3.2000000000000001E-2</v>
      </c>
      <c r="K87" s="31">
        <v>0</v>
      </c>
      <c r="L87" s="31">
        <v>0.33439999999999998</v>
      </c>
      <c r="M87" s="30" t="s">
        <v>72</v>
      </c>
      <c r="N87" s="31">
        <v>99.948300000000003</v>
      </c>
    </row>
    <row r="88" spans="1:14" x14ac:dyDescent="0.2">
      <c r="A88" s="45" t="s">
        <v>22</v>
      </c>
      <c r="B88" t="s">
        <v>425</v>
      </c>
      <c r="C88" s="31">
        <v>69.31</v>
      </c>
      <c r="D88" s="31">
        <v>19.18</v>
      </c>
      <c r="E88" s="31">
        <v>1.1456</v>
      </c>
      <c r="F88" s="31">
        <v>0.17269999999999999</v>
      </c>
      <c r="G88" s="31">
        <v>0.25790000000000002</v>
      </c>
      <c r="H88" s="31">
        <v>0</v>
      </c>
      <c r="I88" s="31">
        <v>9.6300000000000008</v>
      </c>
      <c r="J88" s="31">
        <v>0</v>
      </c>
      <c r="K88" s="31">
        <v>4.1999999999999997E-3</v>
      </c>
      <c r="L88" s="31">
        <v>0.18459999999999999</v>
      </c>
      <c r="M88" s="30" t="s">
        <v>72</v>
      </c>
      <c r="N88" s="31">
        <v>99.885000000000005</v>
      </c>
    </row>
    <row r="89" spans="1:14" x14ac:dyDescent="0.2">
      <c r="A89" s="45" t="s">
        <v>22</v>
      </c>
      <c r="B89" t="s">
        <v>428</v>
      </c>
      <c r="C89" s="31">
        <v>64.66</v>
      </c>
      <c r="D89" s="31">
        <v>18.79</v>
      </c>
      <c r="E89" s="31">
        <v>14.9</v>
      </c>
      <c r="F89" s="31">
        <v>8.48E-2</v>
      </c>
      <c r="G89" s="31">
        <v>0.47339999999999999</v>
      </c>
      <c r="H89" s="31">
        <v>0</v>
      </c>
      <c r="I89" s="31">
        <v>0.29039999999999999</v>
      </c>
      <c r="J89" s="31">
        <v>2.1999999999999999E-2</v>
      </c>
      <c r="K89" s="31">
        <v>1.01E-2</v>
      </c>
      <c r="L89" s="31">
        <v>1.47</v>
      </c>
      <c r="M89" s="30" t="s">
        <v>72</v>
      </c>
      <c r="N89" s="31">
        <v>100.7007</v>
      </c>
    </row>
    <row r="90" spans="1:14" x14ac:dyDescent="0.2">
      <c r="A90" s="45" t="s">
        <v>22</v>
      </c>
      <c r="B90" t="s">
        <v>428</v>
      </c>
      <c r="C90" s="31">
        <v>64.61</v>
      </c>
      <c r="D90" s="31">
        <v>19.329999999999998</v>
      </c>
      <c r="E90" s="31">
        <v>14.54</v>
      </c>
      <c r="F90" s="31">
        <v>0.12189999999999999</v>
      </c>
      <c r="G90" s="31">
        <v>0.46350000000000002</v>
      </c>
      <c r="H90" s="31">
        <v>4.5499999999999999E-2</v>
      </c>
      <c r="I90" s="31">
        <v>0.42649999999999999</v>
      </c>
      <c r="J90" s="31">
        <v>3.09E-2</v>
      </c>
      <c r="K90" s="31">
        <v>0</v>
      </c>
      <c r="L90" s="31">
        <v>1.76</v>
      </c>
      <c r="M90" s="30" t="s">
        <v>72</v>
      </c>
      <c r="N90" s="31">
        <v>101.3283</v>
      </c>
    </row>
    <row r="91" spans="1:14" x14ac:dyDescent="0.2">
      <c r="A91" s="45" t="s">
        <v>22</v>
      </c>
      <c r="B91" t="s">
        <v>429</v>
      </c>
      <c r="C91" s="31">
        <v>66.47</v>
      </c>
      <c r="D91" s="31">
        <v>18.059999999999999</v>
      </c>
      <c r="E91" s="31">
        <v>13.94</v>
      </c>
      <c r="F91" s="31">
        <v>8.7400000000000005E-2</v>
      </c>
      <c r="G91" s="31">
        <v>0.31569999999999998</v>
      </c>
      <c r="H91" s="31">
        <v>0</v>
      </c>
      <c r="I91" s="31">
        <v>1.2181</v>
      </c>
      <c r="J91" s="31">
        <v>0.1948</v>
      </c>
      <c r="K91" s="31">
        <v>1.0200000000000001E-2</v>
      </c>
      <c r="L91" s="31">
        <v>0.4022</v>
      </c>
      <c r="M91" s="30" t="s">
        <v>72</v>
      </c>
      <c r="N91" s="31">
        <v>100.6983</v>
      </c>
    </row>
    <row r="92" spans="1:14" x14ac:dyDescent="0.2">
      <c r="A92" s="45" t="s">
        <v>22</v>
      </c>
      <c r="B92" t="s">
        <v>429</v>
      </c>
      <c r="C92" s="31">
        <v>65.95</v>
      </c>
      <c r="D92" s="31">
        <v>17.95</v>
      </c>
      <c r="E92" s="31">
        <v>14.82</v>
      </c>
      <c r="F92" s="31">
        <v>0.2422</v>
      </c>
      <c r="G92" s="31">
        <v>0.44700000000000001</v>
      </c>
      <c r="H92" s="31">
        <v>6.1199999999999997E-2</v>
      </c>
      <c r="I92" s="31">
        <v>0.31830000000000003</v>
      </c>
      <c r="J92" s="31">
        <v>0.14630000000000001</v>
      </c>
      <c r="K92" s="31">
        <v>1.4200000000000001E-2</v>
      </c>
      <c r="L92" s="31">
        <v>0.39</v>
      </c>
      <c r="M92" s="30" t="s">
        <v>72</v>
      </c>
      <c r="N92" s="31">
        <v>100.3391</v>
      </c>
    </row>
    <row r="93" spans="1:14" x14ac:dyDescent="0.2">
      <c r="A93" s="45" t="s">
        <v>22</v>
      </c>
      <c r="B93" t="s">
        <v>429</v>
      </c>
      <c r="C93" s="31">
        <v>66.66</v>
      </c>
      <c r="D93" s="31">
        <v>16.59</v>
      </c>
      <c r="E93" s="31">
        <v>10.19</v>
      </c>
      <c r="F93" s="31">
        <v>0.85780000000000001</v>
      </c>
      <c r="G93" s="31">
        <v>0.86629999999999996</v>
      </c>
      <c r="H93" s="31">
        <v>2.06E-2</v>
      </c>
      <c r="I93" s="31">
        <v>1.99</v>
      </c>
      <c r="J93" s="31">
        <v>0.37719999999999998</v>
      </c>
      <c r="K93" s="31">
        <v>4.5999999999999999E-2</v>
      </c>
      <c r="L93" s="31">
        <v>0.18479999999999999</v>
      </c>
      <c r="M93" s="30" t="s">
        <v>72</v>
      </c>
      <c r="N93" s="31">
        <v>97.782799999999995</v>
      </c>
    </row>
    <row r="94" spans="1:14" x14ac:dyDescent="0.2">
      <c r="A94" s="45"/>
      <c r="C94" s="31"/>
      <c r="D94" s="31"/>
      <c r="E94" s="31"/>
      <c r="F94" s="31"/>
      <c r="G94" s="31"/>
      <c r="H94" s="31"/>
      <c r="I94" s="31"/>
      <c r="J94" s="31"/>
      <c r="K94" s="31"/>
      <c r="L94" s="31"/>
      <c r="N94" s="31"/>
    </row>
    <row r="95" spans="1:14" x14ac:dyDescent="0.2">
      <c r="A95" s="45" t="s">
        <v>25</v>
      </c>
      <c r="B95" t="s">
        <v>482</v>
      </c>
      <c r="C95" s="31">
        <v>65.489999999999995</v>
      </c>
      <c r="D95" s="31">
        <v>18.73</v>
      </c>
      <c r="E95" s="31">
        <v>15.38</v>
      </c>
      <c r="F95" s="31">
        <v>8.3199999999999996E-2</v>
      </c>
      <c r="G95" s="31">
        <v>0</v>
      </c>
      <c r="H95" s="31">
        <v>0</v>
      </c>
      <c r="I95" s="31">
        <v>0.81420000000000003</v>
      </c>
      <c r="J95" s="31">
        <v>6.9999999999999999E-4</v>
      </c>
      <c r="K95" s="31">
        <v>9.4000000000000004E-3</v>
      </c>
      <c r="L95" s="31">
        <v>0.1968</v>
      </c>
      <c r="M95" s="30" t="s">
        <v>72</v>
      </c>
      <c r="N95" s="31">
        <v>100.7042</v>
      </c>
    </row>
    <row r="96" spans="1:14" x14ac:dyDescent="0.2">
      <c r="A96" s="45" t="s">
        <v>25</v>
      </c>
      <c r="B96" t="s">
        <v>482</v>
      </c>
      <c r="C96" s="31">
        <v>65.59</v>
      </c>
      <c r="D96" s="31">
        <v>18.82</v>
      </c>
      <c r="E96" s="31">
        <v>15.54</v>
      </c>
      <c r="F96" s="31">
        <v>6.9500000000000006E-2</v>
      </c>
      <c r="G96" s="31">
        <v>0</v>
      </c>
      <c r="H96" s="31">
        <v>2.4400000000000002E-2</v>
      </c>
      <c r="I96" s="31">
        <v>0.72460000000000002</v>
      </c>
      <c r="J96" s="31">
        <v>0</v>
      </c>
      <c r="K96" s="31">
        <v>1.35E-2</v>
      </c>
      <c r="L96" s="31">
        <v>0.12330000000000001</v>
      </c>
      <c r="M96" s="30" t="s">
        <v>72</v>
      </c>
      <c r="N96" s="31">
        <v>100.90519999999999</v>
      </c>
    </row>
    <row r="97" spans="1:14" x14ac:dyDescent="0.2">
      <c r="A97" s="45" t="s">
        <v>25</v>
      </c>
      <c r="B97" t="s">
        <v>483</v>
      </c>
      <c r="C97" s="31">
        <v>64.680000000000007</v>
      </c>
      <c r="D97" s="31">
        <v>18.41</v>
      </c>
      <c r="E97" s="31">
        <v>15.24</v>
      </c>
      <c r="F97" s="31">
        <v>4.0399999999999998E-2</v>
      </c>
      <c r="G97" s="31">
        <v>1.7299999999999999E-2</v>
      </c>
      <c r="H97" s="31">
        <v>0</v>
      </c>
      <c r="I97" s="31">
        <v>0.78900000000000003</v>
      </c>
      <c r="J97" s="31">
        <v>5.4999999999999997E-3</v>
      </c>
      <c r="K97" s="31">
        <v>4.0000000000000001E-3</v>
      </c>
      <c r="L97" s="31">
        <v>0.28860000000000002</v>
      </c>
      <c r="M97" s="30" t="s">
        <v>72</v>
      </c>
      <c r="N97" s="31">
        <v>99.474800000000002</v>
      </c>
    </row>
    <row r="98" spans="1:14" x14ac:dyDescent="0.2">
      <c r="A98" s="45" t="s">
        <v>25</v>
      </c>
      <c r="B98" t="s">
        <v>483</v>
      </c>
      <c r="C98" s="31">
        <v>65.59</v>
      </c>
      <c r="D98" s="31">
        <v>18.61</v>
      </c>
      <c r="E98" s="31">
        <v>15.39</v>
      </c>
      <c r="F98" s="31">
        <v>3.4599999999999999E-2</v>
      </c>
      <c r="G98" s="31">
        <v>3.5000000000000001E-3</v>
      </c>
      <c r="H98" s="31">
        <v>5.9999999999999995E-4</v>
      </c>
      <c r="I98" s="31">
        <v>0.87139999999999995</v>
      </c>
      <c r="J98" s="31">
        <v>0</v>
      </c>
      <c r="K98" s="31">
        <v>6.1000000000000004E-3</v>
      </c>
      <c r="L98" s="31">
        <v>0.18659999999999999</v>
      </c>
      <c r="M98" s="30" t="s">
        <v>72</v>
      </c>
      <c r="N98" s="31">
        <v>100.6927</v>
      </c>
    </row>
    <row r="99" spans="1:14" x14ac:dyDescent="0.2">
      <c r="A99" s="45" t="s">
        <v>25</v>
      </c>
      <c r="B99" t="s">
        <v>483</v>
      </c>
      <c r="C99" s="31">
        <v>64.819999999999993</v>
      </c>
      <c r="D99" s="31">
        <v>18.899999999999999</v>
      </c>
      <c r="E99" s="31">
        <v>14.84</v>
      </c>
      <c r="F99" s="31">
        <v>0.06</v>
      </c>
      <c r="G99" s="31">
        <v>2.7400000000000001E-2</v>
      </c>
      <c r="H99" s="31">
        <v>0</v>
      </c>
      <c r="I99" s="31">
        <v>0.99660000000000004</v>
      </c>
      <c r="J99" s="31">
        <v>0</v>
      </c>
      <c r="K99" s="31">
        <v>0</v>
      </c>
      <c r="L99" s="31">
        <v>0.5071</v>
      </c>
      <c r="M99" s="30" t="s">
        <v>72</v>
      </c>
      <c r="N99" s="31">
        <v>100.151</v>
      </c>
    </row>
    <row r="100" spans="1:14" x14ac:dyDescent="0.2">
      <c r="A100" s="45" t="s">
        <v>25</v>
      </c>
      <c r="B100" t="s">
        <v>484</v>
      </c>
      <c r="C100" s="31">
        <v>65.62</v>
      </c>
      <c r="D100" s="31">
        <v>19.07</v>
      </c>
      <c r="E100" s="31">
        <v>13.29</v>
      </c>
      <c r="F100" s="31">
        <v>0.39629999999999999</v>
      </c>
      <c r="G100" s="31">
        <v>0</v>
      </c>
      <c r="H100" s="31">
        <v>0</v>
      </c>
      <c r="I100" s="31">
        <v>2.0699999999999998</v>
      </c>
      <c r="J100" s="31">
        <v>3.3E-3</v>
      </c>
      <c r="K100" s="31">
        <v>0</v>
      </c>
      <c r="L100" s="31">
        <v>0.21210000000000001</v>
      </c>
      <c r="M100" s="30" t="s">
        <v>72</v>
      </c>
      <c r="N100" s="31">
        <v>100.6617</v>
      </c>
    </row>
    <row r="101" spans="1:14" x14ac:dyDescent="0.2">
      <c r="A101" s="45" t="s">
        <v>25</v>
      </c>
      <c r="B101" t="s">
        <v>484</v>
      </c>
      <c r="C101" s="31">
        <v>65.569999999999993</v>
      </c>
      <c r="D101" s="31">
        <v>18.84</v>
      </c>
      <c r="E101" s="31">
        <v>15.75</v>
      </c>
      <c r="F101" s="31">
        <v>3.1E-2</v>
      </c>
      <c r="G101" s="31">
        <v>7.7000000000000002E-3</v>
      </c>
      <c r="H101" s="31">
        <v>1E-4</v>
      </c>
      <c r="I101" s="31">
        <v>0.58919999999999995</v>
      </c>
      <c r="J101" s="31">
        <v>0</v>
      </c>
      <c r="K101" s="31">
        <v>0</v>
      </c>
      <c r="L101" s="31">
        <v>0.26979999999999998</v>
      </c>
      <c r="M101" s="30" t="s">
        <v>72</v>
      </c>
      <c r="N101" s="31">
        <v>101.0577</v>
      </c>
    </row>
    <row r="102" spans="1:14" x14ac:dyDescent="0.2">
      <c r="A102" s="45" t="s">
        <v>25</v>
      </c>
      <c r="B102" t="s">
        <v>484</v>
      </c>
      <c r="C102" s="31">
        <v>68.83</v>
      </c>
      <c r="D102" s="31">
        <v>19.89</v>
      </c>
      <c r="E102" s="31">
        <v>0.12870000000000001</v>
      </c>
      <c r="F102" s="31">
        <v>0.59260000000000002</v>
      </c>
      <c r="G102" s="31">
        <v>2.5999999999999999E-2</v>
      </c>
      <c r="H102" s="31">
        <v>2.0899999999999998E-2</v>
      </c>
      <c r="I102" s="31">
        <v>10.27</v>
      </c>
      <c r="J102" s="31">
        <v>1E-4</v>
      </c>
      <c r="K102" s="31">
        <v>2.01E-2</v>
      </c>
      <c r="L102" s="31">
        <v>6.2799999999999995E-2</v>
      </c>
      <c r="M102" s="30" t="s">
        <v>72</v>
      </c>
      <c r="N102" s="31">
        <v>99.841300000000004</v>
      </c>
    </row>
    <row r="103" spans="1:14" x14ac:dyDescent="0.2">
      <c r="A103" s="45" t="s">
        <v>25</v>
      </c>
      <c r="B103" t="s">
        <v>484</v>
      </c>
      <c r="C103" s="31">
        <v>62.51</v>
      </c>
      <c r="D103" s="31">
        <v>24.17</v>
      </c>
      <c r="E103" s="31">
        <v>0.12909999999999999</v>
      </c>
      <c r="F103" s="31">
        <v>5.17</v>
      </c>
      <c r="G103" s="31">
        <v>2.2200000000000001E-2</v>
      </c>
      <c r="H103" s="31">
        <v>1.9E-3</v>
      </c>
      <c r="I103" s="31">
        <v>7.74</v>
      </c>
      <c r="J103" s="31">
        <v>0</v>
      </c>
      <c r="K103" s="31">
        <v>3.3999999999999998E-3</v>
      </c>
      <c r="L103" s="31">
        <v>0</v>
      </c>
      <c r="M103" s="30" t="s">
        <v>72</v>
      </c>
      <c r="N103" s="31">
        <v>99.746700000000004</v>
      </c>
    </row>
    <row r="104" spans="1:14" x14ac:dyDescent="0.2">
      <c r="A104" s="45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0"/>
      <c r="N104" s="31"/>
    </row>
    <row r="105" spans="1:14" x14ac:dyDescent="0.2">
      <c r="A105" s="45" t="s">
        <v>28</v>
      </c>
      <c r="B105" t="s">
        <v>503</v>
      </c>
      <c r="C105" s="31">
        <v>66.23</v>
      </c>
      <c r="D105" s="31">
        <v>18.66</v>
      </c>
      <c r="E105" s="31">
        <v>16.39</v>
      </c>
      <c r="F105" s="31">
        <v>9.7000000000000003E-3</v>
      </c>
      <c r="G105" s="31">
        <v>0</v>
      </c>
      <c r="H105" s="31">
        <v>8.9999999999999993E-3</v>
      </c>
      <c r="I105" s="31">
        <v>5.5399999999999998E-2</v>
      </c>
      <c r="J105" s="31">
        <v>0</v>
      </c>
      <c r="K105" s="31">
        <v>0</v>
      </c>
      <c r="L105" s="31">
        <v>0.29110000000000003</v>
      </c>
      <c r="M105" s="30" t="s">
        <v>72</v>
      </c>
      <c r="N105" s="31">
        <v>101.6451</v>
      </c>
    </row>
    <row r="106" spans="1:14" x14ac:dyDescent="0.2">
      <c r="A106" s="45" t="s">
        <v>28</v>
      </c>
      <c r="B106" t="s">
        <v>503</v>
      </c>
      <c r="C106" s="31">
        <v>66.010000000000005</v>
      </c>
      <c r="D106" s="31">
        <v>18.420000000000002</v>
      </c>
      <c r="E106" s="31">
        <v>16.420000000000002</v>
      </c>
      <c r="F106" s="31">
        <v>3.1099999999999999E-2</v>
      </c>
      <c r="G106" s="31">
        <v>4.9500000000000002E-2</v>
      </c>
      <c r="H106" s="31">
        <v>1.1900000000000001E-2</v>
      </c>
      <c r="I106" s="31">
        <v>6.7799999999999999E-2</v>
      </c>
      <c r="J106" s="31">
        <v>0</v>
      </c>
      <c r="K106" s="31">
        <v>0</v>
      </c>
      <c r="L106" s="31">
        <v>3.5000000000000001E-3</v>
      </c>
      <c r="M106" s="30" t="s">
        <v>72</v>
      </c>
      <c r="N106" s="31">
        <v>101.0137</v>
      </c>
    </row>
    <row r="107" spans="1:14" x14ac:dyDescent="0.2">
      <c r="A107" s="45" t="s">
        <v>28</v>
      </c>
      <c r="B107" t="s">
        <v>503</v>
      </c>
      <c r="C107" s="31">
        <v>65.14</v>
      </c>
      <c r="D107" s="31">
        <v>18.82</v>
      </c>
      <c r="E107" s="31">
        <v>15.23</v>
      </c>
      <c r="F107" s="31">
        <v>5.2299999999999999E-2</v>
      </c>
      <c r="G107" s="31">
        <v>3.4599999999999999E-2</v>
      </c>
      <c r="H107" s="31">
        <v>0</v>
      </c>
      <c r="I107" s="31">
        <v>0.74680000000000002</v>
      </c>
      <c r="J107" s="31">
        <v>7.7000000000000002E-3</v>
      </c>
      <c r="K107" s="31">
        <v>4.0000000000000001E-3</v>
      </c>
      <c r="L107" s="31">
        <v>1.0095000000000001</v>
      </c>
      <c r="M107" s="30" t="s">
        <v>72</v>
      </c>
      <c r="N107" s="31">
        <v>101.0448</v>
      </c>
    </row>
    <row r="108" spans="1:14" x14ac:dyDescent="0.2">
      <c r="A108" s="45" t="s">
        <v>28</v>
      </c>
      <c r="B108" t="s">
        <v>503</v>
      </c>
      <c r="C108" s="31">
        <v>65.34</v>
      </c>
      <c r="D108" s="31">
        <v>19.010000000000002</v>
      </c>
      <c r="E108" s="31">
        <v>15.6</v>
      </c>
      <c r="F108" s="31">
        <v>1.5100000000000001E-2</v>
      </c>
      <c r="G108" s="31">
        <v>4.7699999999999999E-2</v>
      </c>
      <c r="H108" s="31">
        <v>0</v>
      </c>
      <c r="I108" s="31">
        <v>0.55710000000000004</v>
      </c>
      <c r="J108" s="31">
        <v>0</v>
      </c>
      <c r="K108" s="31">
        <v>0</v>
      </c>
      <c r="L108" s="31">
        <v>1.0039</v>
      </c>
      <c r="M108" s="30" t="s">
        <v>72</v>
      </c>
      <c r="N108" s="31">
        <v>101.5737</v>
      </c>
    </row>
    <row r="109" spans="1:14" x14ac:dyDescent="0.2">
      <c r="A109" s="45" t="s">
        <v>28</v>
      </c>
      <c r="B109" t="s">
        <v>504</v>
      </c>
      <c r="C109" s="31">
        <v>63.05</v>
      </c>
      <c r="D109" s="31">
        <v>23.64</v>
      </c>
      <c r="E109" s="31">
        <v>7.7200000000000005E-2</v>
      </c>
      <c r="F109" s="31">
        <v>4.7</v>
      </c>
      <c r="G109" s="31">
        <v>2.3E-3</v>
      </c>
      <c r="H109" s="31">
        <v>0</v>
      </c>
      <c r="I109" s="31">
        <v>8</v>
      </c>
      <c r="J109" s="31">
        <v>5.1999999999999998E-3</v>
      </c>
      <c r="K109" s="31">
        <v>8.3000000000000001E-3</v>
      </c>
      <c r="L109" s="31">
        <v>5.5199999999999999E-2</v>
      </c>
      <c r="M109" s="30" t="s">
        <v>72</v>
      </c>
      <c r="N109" s="31">
        <v>99.538300000000007</v>
      </c>
    </row>
    <row r="110" spans="1:14" x14ac:dyDescent="0.2">
      <c r="A110" s="45" t="s">
        <v>28</v>
      </c>
      <c r="B110" t="s">
        <v>505</v>
      </c>
      <c r="C110" s="31">
        <v>64.48</v>
      </c>
      <c r="D110" s="31">
        <v>18.68</v>
      </c>
      <c r="E110" s="31">
        <v>15.42</v>
      </c>
      <c r="F110" s="31">
        <v>0</v>
      </c>
      <c r="G110" s="31">
        <v>2.4199999999999999E-2</v>
      </c>
      <c r="H110" s="31">
        <v>0</v>
      </c>
      <c r="I110" s="31">
        <v>0.67510000000000003</v>
      </c>
      <c r="J110" s="31">
        <v>0</v>
      </c>
      <c r="K110" s="31">
        <v>6.1000000000000004E-3</v>
      </c>
      <c r="L110" s="31">
        <v>0.81320000000000003</v>
      </c>
      <c r="M110" s="30" t="s">
        <v>72</v>
      </c>
      <c r="N110" s="31">
        <v>100.0986</v>
      </c>
    </row>
    <row r="111" spans="1:14" x14ac:dyDescent="0.2">
      <c r="A111" s="45" t="s">
        <v>28</v>
      </c>
      <c r="B111" t="s">
        <v>505</v>
      </c>
      <c r="C111" s="31">
        <v>62.57</v>
      </c>
      <c r="D111" s="31">
        <v>24.01</v>
      </c>
      <c r="E111" s="31">
        <v>0.17580000000000001</v>
      </c>
      <c r="F111" s="31">
        <v>5.0599999999999996</v>
      </c>
      <c r="G111" s="31">
        <v>4.2799999999999998E-2</v>
      </c>
      <c r="H111" s="31">
        <v>1.6000000000000001E-3</v>
      </c>
      <c r="I111" s="31">
        <v>7.74</v>
      </c>
      <c r="J111" s="31">
        <v>3.3999999999999998E-3</v>
      </c>
      <c r="K111" s="31">
        <v>0</v>
      </c>
      <c r="L111" s="31">
        <v>9.0300000000000005E-2</v>
      </c>
      <c r="M111" s="30" t="s">
        <v>72</v>
      </c>
      <c r="N111" s="31">
        <v>99.694000000000003</v>
      </c>
    </row>
    <row r="112" spans="1:14" x14ac:dyDescent="0.2">
      <c r="A112" s="45" t="s">
        <v>28</v>
      </c>
      <c r="B112" t="s">
        <v>505</v>
      </c>
      <c r="C112" s="31">
        <v>65.39</v>
      </c>
      <c r="D112" s="31">
        <v>18.89</v>
      </c>
      <c r="E112" s="31">
        <v>15.41</v>
      </c>
      <c r="F112" s="31">
        <v>8.0999999999999996E-3</v>
      </c>
      <c r="G112" s="31">
        <v>3.4200000000000001E-2</v>
      </c>
      <c r="H112" s="31">
        <v>8.3000000000000001E-3</v>
      </c>
      <c r="I112" s="31">
        <v>0.76300000000000001</v>
      </c>
      <c r="J112" s="31">
        <v>0</v>
      </c>
      <c r="K112" s="31">
        <v>0</v>
      </c>
      <c r="L112" s="31">
        <v>0.70009999999999994</v>
      </c>
      <c r="M112" s="30" t="s">
        <v>72</v>
      </c>
      <c r="N112" s="31">
        <v>101.2037</v>
      </c>
    </row>
    <row r="113" spans="1:14" x14ac:dyDescent="0.2">
      <c r="A113" s="45" t="s">
        <v>28</v>
      </c>
      <c r="B113" t="s">
        <v>505</v>
      </c>
      <c r="C113" s="31">
        <v>65.14</v>
      </c>
      <c r="D113" s="31">
        <v>19.05</v>
      </c>
      <c r="E113" s="31">
        <v>15.51</v>
      </c>
      <c r="F113" s="31">
        <v>4.0399999999999998E-2</v>
      </c>
      <c r="G113" s="31">
        <v>1.7000000000000001E-2</v>
      </c>
      <c r="H113" s="31">
        <v>0</v>
      </c>
      <c r="I113" s="31">
        <v>0.57969999999999999</v>
      </c>
      <c r="J113" s="31">
        <v>0</v>
      </c>
      <c r="K113" s="31">
        <v>1.14E-2</v>
      </c>
      <c r="L113" s="31">
        <v>0.47070000000000001</v>
      </c>
      <c r="M113" s="30" t="s">
        <v>72</v>
      </c>
      <c r="N113" s="31">
        <v>100.81910000000001</v>
      </c>
    </row>
    <row r="114" spans="1:14" x14ac:dyDescent="0.2">
      <c r="A114" s="45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0"/>
      <c r="N114" s="31"/>
    </row>
    <row r="115" spans="1:14" x14ac:dyDescent="0.2">
      <c r="A115" s="45" t="s">
        <v>47</v>
      </c>
      <c r="B115" t="s">
        <v>516</v>
      </c>
      <c r="C115" s="31">
        <v>61.13</v>
      </c>
      <c r="D115" s="31">
        <v>24.32</v>
      </c>
      <c r="E115" s="31">
        <v>0.25950000000000001</v>
      </c>
      <c r="F115" s="31">
        <v>5.74</v>
      </c>
      <c r="G115" s="31">
        <v>0.11990000000000001</v>
      </c>
      <c r="H115" s="31">
        <v>1.7600000000000001E-2</v>
      </c>
      <c r="I115" s="31">
        <v>7.28</v>
      </c>
      <c r="J115" s="31">
        <v>0</v>
      </c>
      <c r="K115" s="31">
        <v>1.4E-3</v>
      </c>
      <c r="L115" s="31">
        <v>5.8599999999999999E-2</v>
      </c>
      <c r="M115" s="30" t="s">
        <v>72</v>
      </c>
      <c r="N115" s="31">
        <v>98.927099999999996</v>
      </c>
    </row>
    <row r="116" spans="1:14" x14ac:dyDescent="0.2">
      <c r="A116" s="45" t="s">
        <v>47</v>
      </c>
      <c r="B116" t="s">
        <v>517</v>
      </c>
      <c r="C116" s="31">
        <v>99.77</v>
      </c>
      <c r="D116" s="31">
        <v>7.3000000000000001E-3</v>
      </c>
      <c r="E116" s="31">
        <v>5.4000000000000003E-3</v>
      </c>
      <c r="F116" s="31">
        <v>8.9999999999999993E-3</v>
      </c>
      <c r="G116" s="31">
        <v>0.16800000000000001</v>
      </c>
      <c r="H116" s="31">
        <v>0</v>
      </c>
      <c r="I116" s="31">
        <v>4.1000000000000003E-3</v>
      </c>
      <c r="J116" s="31">
        <v>1.9E-2</v>
      </c>
      <c r="K116" s="31">
        <v>5.5999999999999999E-3</v>
      </c>
      <c r="L116" s="31">
        <v>0</v>
      </c>
      <c r="M116" s="30" t="s">
        <v>72</v>
      </c>
      <c r="N116" s="31">
        <v>99.988399999999999</v>
      </c>
    </row>
    <row r="117" spans="1:14" x14ac:dyDescent="0.2">
      <c r="A117" s="45" t="s">
        <v>47</v>
      </c>
      <c r="B117" t="s">
        <v>518</v>
      </c>
      <c r="C117" s="31">
        <v>60.76</v>
      </c>
      <c r="D117" s="31">
        <v>24.38</v>
      </c>
      <c r="E117" s="31">
        <v>0.31230000000000002</v>
      </c>
      <c r="F117" s="31">
        <v>5.7</v>
      </c>
      <c r="G117" s="31">
        <v>0.13009999999999999</v>
      </c>
      <c r="H117" s="31">
        <v>0</v>
      </c>
      <c r="I117" s="31">
        <v>7.27</v>
      </c>
      <c r="J117" s="31">
        <v>0</v>
      </c>
      <c r="K117" s="31">
        <v>0</v>
      </c>
      <c r="L117" s="31">
        <v>4.0099999999999997E-2</v>
      </c>
      <c r="M117" s="30" t="s">
        <v>72</v>
      </c>
      <c r="N117" s="31">
        <v>98.592500000000001</v>
      </c>
    </row>
    <row r="118" spans="1:14" x14ac:dyDescent="0.2">
      <c r="A118" s="45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0"/>
      <c r="N118" s="31"/>
    </row>
    <row r="119" spans="1:14" x14ac:dyDescent="0.2">
      <c r="A119" s="45" t="s">
        <v>49</v>
      </c>
      <c r="B119" t="s">
        <v>527</v>
      </c>
      <c r="C119" s="31">
        <v>62.4</v>
      </c>
      <c r="D119" s="31">
        <v>23.62</v>
      </c>
      <c r="E119" s="31">
        <v>0.32569999999999999</v>
      </c>
      <c r="F119" s="31">
        <v>4.7300000000000004</v>
      </c>
      <c r="G119" s="31">
        <v>0.1084</v>
      </c>
      <c r="H119" s="31">
        <v>0</v>
      </c>
      <c r="I119" s="31">
        <v>7.68</v>
      </c>
      <c r="J119" s="31">
        <v>0</v>
      </c>
      <c r="K119" s="31">
        <v>0</v>
      </c>
      <c r="L119" s="31">
        <v>0.11509999999999999</v>
      </c>
      <c r="M119" s="30" t="s">
        <v>72</v>
      </c>
      <c r="N119" s="31">
        <v>98.979299999999995</v>
      </c>
    </row>
    <row r="120" spans="1:14" x14ac:dyDescent="0.2">
      <c r="A120" s="45" t="s">
        <v>49</v>
      </c>
      <c r="B120" t="s">
        <v>528</v>
      </c>
      <c r="C120" s="31">
        <v>60.93</v>
      </c>
      <c r="D120" s="31">
        <v>24.32</v>
      </c>
      <c r="E120" s="31">
        <v>0.36759999999999998</v>
      </c>
      <c r="F120" s="31">
        <v>5.71</v>
      </c>
      <c r="G120" s="31">
        <v>9.74E-2</v>
      </c>
      <c r="H120" s="31">
        <v>0</v>
      </c>
      <c r="I120" s="31">
        <v>7.26</v>
      </c>
      <c r="J120" s="31">
        <v>0</v>
      </c>
      <c r="K120" s="31">
        <v>0</v>
      </c>
      <c r="L120" s="31">
        <v>6.6199999999999995E-2</v>
      </c>
      <c r="M120" s="30" t="s">
        <v>72</v>
      </c>
      <c r="N120" s="31">
        <v>98.751300000000001</v>
      </c>
    </row>
    <row r="121" spans="1:14" x14ac:dyDescent="0.2">
      <c r="A121" s="45" t="s">
        <v>49</v>
      </c>
      <c r="B121" t="s">
        <v>529</v>
      </c>
      <c r="C121" s="31">
        <v>65.069999999999993</v>
      </c>
      <c r="D121" s="31">
        <v>18.7</v>
      </c>
      <c r="E121" s="31">
        <v>14.92</v>
      </c>
      <c r="F121" s="31">
        <v>6.0100000000000001E-2</v>
      </c>
      <c r="G121" s="31">
        <v>7.7700000000000005E-2</v>
      </c>
      <c r="H121" s="31">
        <v>0</v>
      </c>
      <c r="I121" s="31">
        <v>1.0315000000000001</v>
      </c>
      <c r="J121" s="31">
        <v>1.03E-2</v>
      </c>
      <c r="K121" s="31">
        <v>3.3999999999999998E-3</v>
      </c>
      <c r="L121" s="31">
        <v>0.1018</v>
      </c>
      <c r="M121" s="30" t="s">
        <v>72</v>
      </c>
      <c r="N121" s="31">
        <v>99.974900000000005</v>
      </c>
    </row>
    <row r="122" spans="1:14" x14ac:dyDescent="0.2">
      <c r="A122" s="45" t="s">
        <v>49</v>
      </c>
      <c r="B122" t="s">
        <v>530</v>
      </c>
      <c r="C122" s="31">
        <v>64.819999999999993</v>
      </c>
      <c r="D122" s="31">
        <v>18.79</v>
      </c>
      <c r="E122" s="31">
        <v>14.61</v>
      </c>
      <c r="F122" s="31">
        <v>1.5800000000000002E-2</v>
      </c>
      <c r="G122" s="31">
        <v>6.5100000000000005E-2</v>
      </c>
      <c r="H122" s="31">
        <v>2.4500000000000001E-2</v>
      </c>
      <c r="I122" s="31">
        <v>1.2119</v>
      </c>
      <c r="J122" s="31">
        <v>0</v>
      </c>
      <c r="K122" s="31">
        <v>1.01E-2</v>
      </c>
      <c r="L122" s="31">
        <v>0.52059999999999995</v>
      </c>
      <c r="M122" s="30" t="s">
        <v>72</v>
      </c>
      <c r="N122" s="31">
        <v>100.06789999999999</v>
      </c>
    </row>
    <row r="123" spans="1:14" x14ac:dyDescent="0.2">
      <c r="A123" s="45" t="s">
        <v>49</v>
      </c>
      <c r="B123" t="s">
        <v>531</v>
      </c>
      <c r="C123" s="31">
        <v>64.959999999999994</v>
      </c>
      <c r="D123" s="31">
        <v>18.600000000000001</v>
      </c>
      <c r="E123" s="31">
        <v>14.88</v>
      </c>
      <c r="F123" s="31">
        <v>0.02</v>
      </c>
      <c r="G123" s="31">
        <v>2.8199999999999999E-2</v>
      </c>
      <c r="H123" s="31">
        <v>0</v>
      </c>
      <c r="I123" s="31">
        <v>1.0450999999999999</v>
      </c>
      <c r="J123" s="31">
        <v>0</v>
      </c>
      <c r="K123" s="31">
        <v>0</v>
      </c>
      <c r="L123" s="31">
        <v>0.57979999999999998</v>
      </c>
      <c r="M123" s="30" t="s">
        <v>72</v>
      </c>
      <c r="N123" s="31">
        <v>100.113</v>
      </c>
    </row>
    <row r="124" spans="1:14" x14ac:dyDescent="0.2">
      <c r="A124" s="45" t="s">
        <v>49</v>
      </c>
      <c r="B124" t="s">
        <v>532</v>
      </c>
      <c r="C124" s="31">
        <v>65.14</v>
      </c>
      <c r="D124" s="31">
        <v>18.62</v>
      </c>
      <c r="E124" s="31">
        <v>15.04</v>
      </c>
      <c r="F124" s="31">
        <v>7.7000000000000002E-3</v>
      </c>
      <c r="G124" s="31">
        <v>0</v>
      </c>
      <c r="H124" s="31">
        <v>0</v>
      </c>
      <c r="I124" s="31">
        <v>1.0740000000000001</v>
      </c>
      <c r="J124" s="31">
        <v>4.5999999999999999E-3</v>
      </c>
      <c r="K124" s="31">
        <v>0</v>
      </c>
      <c r="L124" s="31">
        <v>0.21079999999999999</v>
      </c>
      <c r="M124" s="30" t="s">
        <v>72</v>
      </c>
      <c r="N124" s="31">
        <v>100.09699999999999</v>
      </c>
    </row>
    <row r="125" spans="1:14" x14ac:dyDescent="0.2">
      <c r="A125" s="45" t="s">
        <v>49</v>
      </c>
      <c r="B125" t="s">
        <v>533</v>
      </c>
      <c r="C125" s="31">
        <v>64.45</v>
      </c>
      <c r="D125" s="31">
        <v>18.66</v>
      </c>
      <c r="E125" s="31">
        <v>15.52</v>
      </c>
      <c r="F125" s="31">
        <v>1.9599999999999999E-2</v>
      </c>
      <c r="G125" s="31">
        <v>0</v>
      </c>
      <c r="H125" s="31">
        <v>0</v>
      </c>
      <c r="I125" s="31">
        <v>0.59860000000000002</v>
      </c>
      <c r="J125" s="31">
        <v>0</v>
      </c>
      <c r="K125" s="31">
        <v>2.7000000000000001E-3</v>
      </c>
      <c r="L125" s="31">
        <v>0.58679999999999999</v>
      </c>
      <c r="M125" s="30" t="s">
        <v>72</v>
      </c>
      <c r="N125" s="31">
        <v>99.837800000000001</v>
      </c>
    </row>
    <row r="126" spans="1:14" x14ac:dyDescent="0.2">
      <c r="A126" s="45" t="s">
        <v>49</v>
      </c>
      <c r="B126" t="s">
        <v>534</v>
      </c>
      <c r="C126" s="31">
        <v>65.23</v>
      </c>
      <c r="D126" s="31">
        <v>18.55</v>
      </c>
      <c r="E126" s="31">
        <v>16.02</v>
      </c>
      <c r="F126" s="31">
        <v>2.2599999999999999E-2</v>
      </c>
      <c r="G126" s="31">
        <v>3.7600000000000001E-2</v>
      </c>
      <c r="H126" s="31">
        <v>0</v>
      </c>
      <c r="I126" s="31">
        <v>0.44669999999999999</v>
      </c>
      <c r="J126" s="31">
        <v>0</v>
      </c>
      <c r="K126" s="31">
        <v>3.0800000000000001E-2</v>
      </c>
      <c r="L126" s="31">
        <v>0.2271</v>
      </c>
      <c r="M126" s="30" t="s">
        <v>72</v>
      </c>
      <c r="N126" s="31">
        <v>100.5647</v>
      </c>
    </row>
    <row r="127" spans="1:14" x14ac:dyDescent="0.2">
      <c r="A127" s="45" t="s">
        <v>49</v>
      </c>
      <c r="B127" t="s">
        <v>535</v>
      </c>
      <c r="C127" s="31">
        <v>64.19</v>
      </c>
      <c r="D127" s="31">
        <v>18.45</v>
      </c>
      <c r="E127" s="31">
        <v>15.24</v>
      </c>
      <c r="F127" s="31">
        <v>5.4800000000000001E-2</v>
      </c>
      <c r="G127" s="31">
        <v>6.1400000000000003E-2</v>
      </c>
      <c r="H127" s="31">
        <v>5.0000000000000001E-4</v>
      </c>
      <c r="I127" s="31">
        <v>0.69650000000000001</v>
      </c>
      <c r="J127" s="31">
        <v>1E-4</v>
      </c>
      <c r="K127" s="31">
        <v>0</v>
      </c>
      <c r="L127" s="31">
        <v>0.74029999999999996</v>
      </c>
      <c r="M127" s="30" t="s">
        <v>72</v>
      </c>
      <c r="N127" s="31">
        <v>99.433700000000002</v>
      </c>
    </row>
    <row r="128" spans="1:14" x14ac:dyDescent="0.2">
      <c r="A128" s="45" t="s">
        <v>49</v>
      </c>
      <c r="B128" t="s">
        <v>536</v>
      </c>
      <c r="C128" s="31">
        <v>62.55</v>
      </c>
      <c r="D128" s="31">
        <v>23.64</v>
      </c>
      <c r="E128" s="31">
        <v>0.25990000000000002</v>
      </c>
      <c r="F128" s="31">
        <v>4.8600000000000003</v>
      </c>
      <c r="G128" s="31">
        <v>5.6599999999999998E-2</v>
      </c>
      <c r="H128" s="31">
        <v>0</v>
      </c>
      <c r="I128" s="31">
        <v>7.78</v>
      </c>
      <c r="J128" s="31">
        <v>4.7000000000000002E-3</v>
      </c>
      <c r="K128" s="31">
        <v>0</v>
      </c>
      <c r="L128" s="31">
        <v>8.2500000000000004E-2</v>
      </c>
      <c r="M128" s="30" t="s">
        <v>72</v>
      </c>
      <c r="N128" s="31">
        <v>99.233800000000002</v>
      </c>
    </row>
    <row r="129" spans="1:14" x14ac:dyDescent="0.2">
      <c r="A129" s="45" t="s">
        <v>49</v>
      </c>
      <c r="B129" t="s">
        <v>537</v>
      </c>
      <c r="C129" s="31">
        <v>62.91</v>
      </c>
      <c r="D129" s="31">
        <v>23.14</v>
      </c>
      <c r="E129" s="31">
        <v>0.26069999999999999</v>
      </c>
      <c r="F129" s="31">
        <v>4.2699999999999996</v>
      </c>
      <c r="G129" s="31">
        <v>4.6300000000000001E-2</v>
      </c>
      <c r="H129" s="31">
        <v>0</v>
      </c>
      <c r="I129" s="31">
        <v>8.11</v>
      </c>
      <c r="J129" s="31">
        <v>7.7999999999999996E-3</v>
      </c>
      <c r="K129" s="31">
        <v>0</v>
      </c>
      <c r="L129" s="31">
        <v>0.1129</v>
      </c>
      <c r="M129" s="30" t="s">
        <v>72</v>
      </c>
      <c r="N129" s="31">
        <v>98.857699999999994</v>
      </c>
    </row>
    <row r="130" spans="1:14" ht="16" thickBot="1" x14ac:dyDescent="0.25">
      <c r="A130" s="62" t="s">
        <v>49</v>
      </c>
      <c r="B130" t="s">
        <v>538</v>
      </c>
      <c r="C130" s="31">
        <v>62.52</v>
      </c>
      <c r="D130" s="31">
        <v>23.35</v>
      </c>
      <c r="E130" s="31">
        <v>0.2361</v>
      </c>
      <c r="F130" s="31">
        <v>4.42</v>
      </c>
      <c r="G130" s="31">
        <v>2.53E-2</v>
      </c>
      <c r="H130" s="31">
        <v>0</v>
      </c>
      <c r="I130" s="31">
        <v>8.09</v>
      </c>
      <c r="J130" s="31">
        <v>1.5E-3</v>
      </c>
      <c r="K130" s="31">
        <v>2.0999999999999999E-3</v>
      </c>
      <c r="L130" s="31">
        <v>9.7199999999999995E-2</v>
      </c>
      <c r="M130" s="30" t="s">
        <v>72</v>
      </c>
      <c r="N130" s="31">
        <v>98.7423</v>
      </c>
    </row>
    <row r="132" spans="1:14" x14ac:dyDescent="0.2">
      <c r="B132" s="12" t="s">
        <v>552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DD67-D14B-124C-811D-64FF2F10BECD}">
  <dimension ref="A1:Z23"/>
  <sheetViews>
    <sheetView workbookViewId="0">
      <selection activeCell="S2" sqref="S2"/>
    </sheetView>
  </sheetViews>
  <sheetFormatPr baseColWidth="10" defaultRowHeight="15" x14ac:dyDescent="0.2"/>
  <cols>
    <col min="2" max="2" width="27.5" customWidth="1"/>
  </cols>
  <sheetData>
    <row r="1" spans="1:26" x14ac:dyDescent="0.2">
      <c r="A1" s="48"/>
      <c r="B1" s="35" t="s">
        <v>553</v>
      </c>
      <c r="C1" s="32">
        <v>186.44</v>
      </c>
      <c r="D1" s="32">
        <v>127.78</v>
      </c>
      <c r="E1" s="32">
        <v>78</v>
      </c>
      <c r="F1" s="32">
        <v>65.94</v>
      </c>
      <c r="G1" s="32">
        <v>88.67</v>
      </c>
      <c r="H1" s="32">
        <v>116.67</v>
      </c>
      <c r="I1" s="32">
        <v>260</v>
      </c>
      <c r="J1">
        <v>230</v>
      </c>
      <c r="K1">
        <v>211</v>
      </c>
      <c r="L1" s="32">
        <v>271.22000000000003</v>
      </c>
      <c r="M1" s="32">
        <v>153</v>
      </c>
      <c r="N1" s="32">
        <v>237.39</v>
      </c>
      <c r="O1" s="32">
        <v>238</v>
      </c>
      <c r="P1" s="32">
        <v>74.28</v>
      </c>
      <c r="Q1" s="32">
        <v>87.61</v>
      </c>
      <c r="R1" s="32">
        <v>380</v>
      </c>
      <c r="S1" s="32">
        <v>425</v>
      </c>
      <c r="T1" s="32">
        <v>160</v>
      </c>
      <c r="U1" s="32">
        <v>406.28</v>
      </c>
      <c r="X1" t="s">
        <v>684</v>
      </c>
      <c r="Y1" t="s">
        <v>684</v>
      </c>
      <c r="Z1" t="s">
        <v>684</v>
      </c>
    </row>
    <row r="2" spans="1:26" x14ac:dyDescent="0.2">
      <c r="A2" s="58" t="s">
        <v>588</v>
      </c>
      <c r="B2" s="35" t="s">
        <v>135</v>
      </c>
      <c r="C2" s="38" t="s">
        <v>555</v>
      </c>
      <c r="D2" s="38" t="s">
        <v>555</v>
      </c>
      <c r="E2" s="38" t="s">
        <v>555</v>
      </c>
      <c r="F2" s="38" t="s">
        <v>555</v>
      </c>
      <c r="G2" s="38" t="s">
        <v>555</v>
      </c>
      <c r="H2" s="38" t="s">
        <v>555</v>
      </c>
      <c r="I2" s="38" t="s">
        <v>555</v>
      </c>
      <c r="J2" s="38" t="s">
        <v>555</v>
      </c>
      <c r="K2" s="38" t="s">
        <v>555</v>
      </c>
      <c r="L2" s="38" t="s">
        <v>555</v>
      </c>
      <c r="M2" s="38" t="s">
        <v>555</v>
      </c>
      <c r="N2" s="38" t="s">
        <v>555</v>
      </c>
      <c r="O2" s="38" t="s">
        <v>555</v>
      </c>
      <c r="P2" s="38" t="s">
        <v>555</v>
      </c>
      <c r="Q2" s="38" t="s">
        <v>555</v>
      </c>
      <c r="R2" s="38" t="s">
        <v>555</v>
      </c>
      <c r="S2" s="38" t="s">
        <v>555</v>
      </c>
      <c r="T2" s="38" t="s">
        <v>555</v>
      </c>
      <c r="U2" s="38" t="s">
        <v>555</v>
      </c>
      <c r="V2" s="38" t="s">
        <v>555</v>
      </c>
      <c r="W2" s="20"/>
      <c r="X2" s="38" t="s">
        <v>555</v>
      </c>
      <c r="Y2" s="38" t="s">
        <v>555</v>
      </c>
      <c r="Z2" s="38" t="s">
        <v>555</v>
      </c>
    </row>
    <row r="3" spans="1:26" ht="16" thickBot="1" x14ac:dyDescent="0.25">
      <c r="A3" s="59"/>
      <c r="B3" s="29" t="s">
        <v>554</v>
      </c>
      <c r="C3" s="29" t="s">
        <v>277</v>
      </c>
      <c r="D3" s="29" t="s">
        <v>278</v>
      </c>
      <c r="E3" s="29" t="s">
        <v>281</v>
      </c>
      <c r="F3" s="29" t="s">
        <v>280</v>
      </c>
      <c r="G3" s="29" t="s">
        <v>308</v>
      </c>
      <c r="H3" s="29" t="s">
        <v>309</v>
      </c>
      <c r="I3" s="29" t="s">
        <v>310</v>
      </c>
      <c r="J3" s="29" t="s">
        <v>311</v>
      </c>
      <c r="K3" s="29" t="s">
        <v>312</v>
      </c>
      <c r="L3" s="29" t="s">
        <v>282</v>
      </c>
      <c r="M3" s="29" t="s">
        <v>283</v>
      </c>
      <c r="N3" s="29" t="s">
        <v>313</v>
      </c>
      <c r="O3" s="29" t="s">
        <v>314</v>
      </c>
      <c r="P3" s="29" t="s">
        <v>284</v>
      </c>
      <c r="Q3" s="29" t="s">
        <v>285</v>
      </c>
      <c r="R3" s="29" t="s">
        <v>315</v>
      </c>
      <c r="S3" s="29" t="s">
        <v>316</v>
      </c>
      <c r="T3" s="29" t="s">
        <v>317</v>
      </c>
      <c r="U3" s="29" t="s">
        <v>556</v>
      </c>
      <c r="V3" s="29" t="s">
        <v>287</v>
      </c>
      <c r="X3" s="29" t="s">
        <v>682</v>
      </c>
      <c r="Y3" s="29" t="s">
        <v>683</v>
      </c>
      <c r="Z3" s="29" t="s">
        <v>681</v>
      </c>
    </row>
    <row r="4" spans="1:26" ht="16" thickTop="1" x14ac:dyDescent="0.2">
      <c r="A4" s="45" t="s">
        <v>1</v>
      </c>
      <c r="B4" t="s">
        <v>318</v>
      </c>
      <c r="C4" s="31">
        <v>33.130000000000003</v>
      </c>
      <c r="D4" s="31">
        <v>14.02</v>
      </c>
      <c r="E4" s="31">
        <v>12.06</v>
      </c>
      <c r="F4" s="31">
        <v>1.6199999999999999E-2</v>
      </c>
      <c r="G4" s="31">
        <v>6.7400000000000002E-2</v>
      </c>
      <c r="H4" s="31">
        <v>0.4824</v>
      </c>
      <c r="I4" s="31">
        <v>1.36</v>
      </c>
      <c r="J4" s="31">
        <v>3.14</v>
      </c>
      <c r="K4" s="31">
        <v>7.55</v>
      </c>
      <c r="L4" s="31">
        <v>15.38</v>
      </c>
      <c r="M4" s="31">
        <v>0.61760000000000004</v>
      </c>
      <c r="N4" s="31">
        <v>0</v>
      </c>
      <c r="O4" s="31">
        <v>3.3</v>
      </c>
      <c r="P4" s="31">
        <v>0.17860000000000001</v>
      </c>
      <c r="Q4" s="31">
        <v>0.15640000000000001</v>
      </c>
      <c r="R4" s="31">
        <v>0.91610000000000003</v>
      </c>
      <c r="S4" s="31">
        <v>0.33050000000000002</v>
      </c>
      <c r="T4" s="31">
        <v>0.33160000000000001</v>
      </c>
      <c r="U4" s="30" t="s">
        <v>72</v>
      </c>
      <c r="V4" s="31">
        <v>93.036900000000003</v>
      </c>
      <c r="X4" s="31">
        <f>1.1113*L4</f>
        <v>17.091794</v>
      </c>
      <c r="Y4">
        <v>2</v>
      </c>
      <c r="Z4" s="31">
        <f>V4-L4+X4+Y4</f>
        <v>96.748694</v>
      </c>
    </row>
    <row r="5" spans="1:26" x14ac:dyDescent="0.2">
      <c r="A5" s="45" t="s">
        <v>1</v>
      </c>
      <c r="B5" t="s">
        <v>319</v>
      </c>
      <c r="C5" s="31">
        <v>33.369999999999997</v>
      </c>
      <c r="D5" s="31">
        <v>14.43</v>
      </c>
      <c r="E5" s="31">
        <v>12.99</v>
      </c>
      <c r="F5" s="31">
        <v>0</v>
      </c>
      <c r="G5" s="31">
        <v>6.6299999999999998E-2</v>
      </c>
      <c r="H5" s="31">
        <v>0.48110000000000003</v>
      </c>
      <c r="I5" s="31">
        <v>1.24</v>
      </c>
      <c r="J5" s="31">
        <v>2.81</v>
      </c>
      <c r="K5" s="31">
        <v>6.12</v>
      </c>
      <c r="L5" s="31">
        <v>15.14</v>
      </c>
      <c r="M5" s="31">
        <v>0.63700000000000001</v>
      </c>
      <c r="N5" s="31">
        <v>1.4999999999999999E-2</v>
      </c>
      <c r="O5" s="31">
        <v>2.81</v>
      </c>
      <c r="P5" s="31">
        <v>0.16170000000000001</v>
      </c>
      <c r="Q5" s="31">
        <v>0.1767</v>
      </c>
      <c r="R5" s="31">
        <v>1.1154999999999999</v>
      </c>
      <c r="S5" s="31">
        <v>0.37340000000000001</v>
      </c>
      <c r="T5" s="31">
        <v>0.35970000000000002</v>
      </c>
      <c r="U5" s="30" t="s">
        <v>72</v>
      </c>
      <c r="V5" s="31">
        <v>92.296400000000006</v>
      </c>
      <c r="X5" s="31">
        <f t="shared" ref="X5:X19" si="0">1.1113*L5</f>
        <v>16.825081999999998</v>
      </c>
      <c r="Y5">
        <v>2</v>
      </c>
      <c r="Z5" s="31">
        <f t="shared" ref="Z5:Z19" si="1">V5-L5+X5+Y5</f>
        <v>95.981482</v>
      </c>
    </row>
    <row r="6" spans="1:26" x14ac:dyDescent="0.2">
      <c r="A6" s="45" t="s">
        <v>1</v>
      </c>
      <c r="B6" t="s">
        <v>320</v>
      </c>
      <c r="C6" s="31">
        <v>34.06</v>
      </c>
      <c r="D6" s="31">
        <v>15.71</v>
      </c>
      <c r="E6" s="31">
        <v>14.16</v>
      </c>
      <c r="F6" s="31">
        <v>7.7000000000000002E-3</v>
      </c>
      <c r="G6" s="31">
        <v>5.33E-2</v>
      </c>
      <c r="H6" s="31">
        <v>0.4148</v>
      </c>
      <c r="I6" s="31">
        <v>1.0820000000000001</v>
      </c>
      <c r="J6" s="31">
        <v>2.5299999999999998</v>
      </c>
      <c r="K6" s="31">
        <v>5.77</v>
      </c>
      <c r="L6" s="31">
        <v>13.86</v>
      </c>
      <c r="M6" s="31">
        <v>0.52329999999999999</v>
      </c>
      <c r="N6" s="31">
        <v>0</v>
      </c>
      <c r="O6" s="31">
        <v>2.5299999999999998</v>
      </c>
      <c r="P6" s="31">
        <v>0.1426</v>
      </c>
      <c r="Q6" s="31">
        <v>0.19009999999999999</v>
      </c>
      <c r="R6" s="31">
        <v>0.83050000000000002</v>
      </c>
      <c r="S6" s="31">
        <v>0.38779999999999998</v>
      </c>
      <c r="T6" s="31">
        <v>0.3221</v>
      </c>
      <c r="U6" s="30" t="s">
        <v>72</v>
      </c>
      <c r="V6" s="31">
        <v>92.574200000000005</v>
      </c>
      <c r="X6" s="31">
        <f t="shared" si="0"/>
        <v>15.402617999999999</v>
      </c>
      <c r="Y6">
        <v>2</v>
      </c>
      <c r="Z6" s="31">
        <f t="shared" si="1"/>
        <v>96.116818000000009</v>
      </c>
    </row>
    <row r="7" spans="1:26" x14ac:dyDescent="0.2">
      <c r="A7" s="45" t="s">
        <v>1</v>
      </c>
      <c r="B7" t="s">
        <v>321</v>
      </c>
      <c r="C7" s="31">
        <v>34.15</v>
      </c>
      <c r="D7" s="31">
        <v>15.83</v>
      </c>
      <c r="E7" s="31">
        <v>14.47</v>
      </c>
      <c r="F7" s="31">
        <v>6.3E-3</v>
      </c>
      <c r="G7" s="31">
        <v>5.21E-2</v>
      </c>
      <c r="H7" s="31">
        <v>0.40679999999999999</v>
      </c>
      <c r="I7" s="31">
        <v>0.99039999999999995</v>
      </c>
      <c r="J7" s="31">
        <v>2.33</v>
      </c>
      <c r="K7" s="31">
        <v>5.19</v>
      </c>
      <c r="L7" s="31">
        <v>14.05</v>
      </c>
      <c r="M7" s="31">
        <v>0.54869999999999997</v>
      </c>
      <c r="N7" s="31">
        <v>0</v>
      </c>
      <c r="O7" s="31">
        <v>2.16</v>
      </c>
      <c r="P7" s="31">
        <v>0.1474</v>
      </c>
      <c r="Q7" s="31">
        <v>0.1381</v>
      </c>
      <c r="R7" s="31">
        <v>0.96630000000000005</v>
      </c>
      <c r="S7" s="31">
        <v>0.41039999999999999</v>
      </c>
      <c r="T7" s="31">
        <v>0.3357</v>
      </c>
      <c r="U7" s="30" t="s">
        <v>72</v>
      </c>
      <c r="V7" s="31">
        <v>92.182299999999998</v>
      </c>
      <c r="X7" s="31">
        <f t="shared" si="0"/>
        <v>15.613765000000001</v>
      </c>
      <c r="Y7">
        <v>2</v>
      </c>
      <c r="Z7" s="31">
        <f t="shared" si="1"/>
        <v>95.746065000000002</v>
      </c>
    </row>
    <row r="8" spans="1:26" x14ac:dyDescent="0.2">
      <c r="A8" s="45" t="s">
        <v>1</v>
      </c>
      <c r="B8" t="s">
        <v>322</v>
      </c>
      <c r="C8" s="31">
        <v>33.04</v>
      </c>
      <c r="D8" s="31">
        <v>14.13</v>
      </c>
      <c r="E8" s="31">
        <v>12.93</v>
      </c>
      <c r="F8" s="31">
        <v>0</v>
      </c>
      <c r="G8" s="31">
        <v>7.0300000000000001E-2</v>
      </c>
      <c r="H8" s="31">
        <v>0.4451</v>
      </c>
      <c r="I8" s="31">
        <v>1.1246</v>
      </c>
      <c r="J8" s="31">
        <v>2.84</v>
      </c>
      <c r="K8" s="31">
        <v>5.99</v>
      </c>
      <c r="L8" s="31">
        <v>15.55</v>
      </c>
      <c r="M8" s="31">
        <v>0.63970000000000005</v>
      </c>
      <c r="N8" s="31">
        <v>0</v>
      </c>
      <c r="O8" s="31">
        <v>2.74</v>
      </c>
      <c r="P8" s="31">
        <v>0.1734</v>
      </c>
      <c r="Q8" s="31">
        <v>0.15809999999999999</v>
      </c>
      <c r="R8" s="31">
        <v>1.1489</v>
      </c>
      <c r="S8" s="31">
        <v>0.42859999999999998</v>
      </c>
      <c r="T8" s="31">
        <v>0.27189999999999998</v>
      </c>
      <c r="U8" s="30" t="s">
        <v>72</v>
      </c>
      <c r="V8" s="31">
        <v>91.680599999999998</v>
      </c>
      <c r="X8" s="31">
        <f t="shared" si="0"/>
        <v>17.280715000000001</v>
      </c>
      <c r="Y8">
        <v>2</v>
      </c>
      <c r="Z8" s="31">
        <f t="shared" si="1"/>
        <v>95.411315000000002</v>
      </c>
    </row>
    <row r="9" spans="1:26" x14ac:dyDescent="0.2">
      <c r="A9" s="45" t="s">
        <v>1</v>
      </c>
      <c r="B9" t="s">
        <v>323</v>
      </c>
      <c r="C9" s="31">
        <v>32.81</v>
      </c>
      <c r="D9" s="31">
        <v>13.95</v>
      </c>
      <c r="E9" s="31">
        <v>11.97</v>
      </c>
      <c r="F9" s="31">
        <v>0</v>
      </c>
      <c r="G9" s="31">
        <v>8.6800000000000002E-2</v>
      </c>
      <c r="H9" s="31">
        <v>0.50109999999999999</v>
      </c>
      <c r="I9" s="31">
        <v>1.57</v>
      </c>
      <c r="J9" s="31">
        <v>3.2</v>
      </c>
      <c r="K9" s="31">
        <v>7.6</v>
      </c>
      <c r="L9" s="31">
        <v>15.02</v>
      </c>
      <c r="M9" s="31">
        <v>0.5353</v>
      </c>
      <c r="N9" s="31">
        <v>0</v>
      </c>
      <c r="O9" s="31">
        <v>3.43</v>
      </c>
      <c r="P9" s="31">
        <v>0.15379999999999999</v>
      </c>
      <c r="Q9" s="31">
        <v>0.16450000000000001</v>
      </c>
      <c r="R9" s="31">
        <v>0.78610000000000002</v>
      </c>
      <c r="S9" s="31">
        <v>0.2908</v>
      </c>
      <c r="T9" s="31">
        <v>0.40610000000000002</v>
      </c>
      <c r="U9" s="30" t="s">
        <v>72</v>
      </c>
      <c r="V9" s="31">
        <v>92.474599999999995</v>
      </c>
      <c r="X9" s="31">
        <f t="shared" si="0"/>
        <v>16.691725999999999</v>
      </c>
      <c r="Y9">
        <v>2</v>
      </c>
      <c r="Z9" s="31">
        <f t="shared" si="1"/>
        <v>96.146326000000002</v>
      </c>
    </row>
    <row r="10" spans="1:26" x14ac:dyDescent="0.2">
      <c r="A10" s="45" t="s">
        <v>1</v>
      </c>
      <c r="B10" t="s">
        <v>324</v>
      </c>
      <c r="C10" s="31">
        <v>33.799999999999997</v>
      </c>
      <c r="D10" s="31">
        <v>14.8</v>
      </c>
      <c r="E10" s="31">
        <v>13</v>
      </c>
      <c r="F10" s="31">
        <v>3.8999999999999998E-3</v>
      </c>
      <c r="G10" s="31">
        <v>6.3299999999999995E-2</v>
      </c>
      <c r="H10" s="31">
        <v>0.505</v>
      </c>
      <c r="I10" s="31">
        <v>1.1697</v>
      </c>
      <c r="J10" s="31">
        <v>2.65</v>
      </c>
      <c r="K10" s="31">
        <v>6.17</v>
      </c>
      <c r="L10" s="31">
        <v>14.89</v>
      </c>
      <c r="M10" s="31">
        <v>0.55359999999999998</v>
      </c>
      <c r="N10" s="31">
        <v>1.0999999999999999E-2</v>
      </c>
      <c r="O10" s="31">
        <v>2.64</v>
      </c>
      <c r="P10" s="31">
        <v>0.18240000000000001</v>
      </c>
      <c r="Q10" s="31">
        <v>0.1469</v>
      </c>
      <c r="R10" s="31">
        <v>1.0227999999999999</v>
      </c>
      <c r="S10" s="31">
        <v>0.37590000000000001</v>
      </c>
      <c r="T10" s="31">
        <v>0.37809999999999999</v>
      </c>
      <c r="U10" s="30" t="s">
        <v>72</v>
      </c>
      <c r="V10" s="31">
        <v>92.3626</v>
      </c>
      <c r="X10" s="31">
        <f t="shared" si="0"/>
        <v>16.547256999999998</v>
      </c>
      <c r="Y10">
        <v>2</v>
      </c>
      <c r="Z10" s="31">
        <f t="shared" si="1"/>
        <v>96.019857000000002</v>
      </c>
    </row>
    <row r="11" spans="1:26" x14ac:dyDescent="0.2">
      <c r="A11" s="45" t="s">
        <v>1</v>
      </c>
      <c r="B11" t="s">
        <v>325</v>
      </c>
      <c r="C11" s="31">
        <v>32.54</v>
      </c>
      <c r="D11" s="31">
        <v>13.84</v>
      </c>
      <c r="E11" s="31">
        <v>10.97</v>
      </c>
      <c r="F11" s="31">
        <v>2.5999999999999999E-2</v>
      </c>
      <c r="G11" s="31">
        <v>6.0999999999999999E-2</v>
      </c>
      <c r="H11" s="31">
        <v>0.44579999999999997</v>
      </c>
      <c r="I11" s="31">
        <v>1.36</v>
      </c>
      <c r="J11" s="31">
        <v>2.91</v>
      </c>
      <c r="K11" s="31">
        <v>6.56</v>
      </c>
      <c r="L11" s="31">
        <v>14.82</v>
      </c>
      <c r="M11" s="31">
        <v>0.53610000000000002</v>
      </c>
      <c r="N11" s="31">
        <v>0</v>
      </c>
      <c r="O11" s="31">
        <v>3.14</v>
      </c>
      <c r="P11" s="31">
        <v>0.16619999999999999</v>
      </c>
      <c r="Q11" s="31">
        <v>0.14000000000000001</v>
      </c>
      <c r="R11" s="31">
        <v>0.79149999999999998</v>
      </c>
      <c r="S11" s="31">
        <v>0.2467</v>
      </c>
      <c r="T11" s="31">
        <v>0.42099999999999999</v>
      </c>
      <c r="U11" s="30" t="s">
        <v>72</v>
      </c>
      <c r="V11" s="31">
        <v>88.974299999999999</v>
      </c>
      <c r="X11" s="31">
        <f t="shared" si="0"/>
        <v>16.469466000000001</v>
      </c>
      <c r="Y11">
        <v>2</v>
      </c>
      <c r="Z11" s="31">
        <f t="shared" si="1"/>
        <v>92.623766000000003</v>
      </c>
    </row>
    <row r="12" spans="1:26" x14ac:dyDescent="0.2">
      <c r="A12" s="45" t="s">
        <v>1</v>
      </c>
      <c r="B12" t="s">
        <v>326</v>
      </c>
      <c r="C12" s="31">
        <v>33.380000000000003</v>
      </c>
      <c r="D12" s="31">
        <v>14.62</v>
      </c>
      <c r="E12" s="31">
        <v>12.89</v>
      </c>
      <c r="F12" s="31">
        <v>0</v>
      </c>
      <c r="G12" s="31">
        <v>7.1199999999999999E-2</v>
      </c>
      <c r="H12" s="31">
        <v>0.48349999999999999</v>
      </c>
      <c r="I12" s="31">
        <v>1.28</v>
      </c>
      <c r="J12" s="31">
        <v>2.95</v>
      </c>
      <c r="K12" s="31">
        <v>6.25</v>
      </c>
      <c r="L12" s="31">
        <v>15.07</v>
      </c>
      <c r="M12" s="31">
        <v>0.59599999999999997</v>
      </c>
      <c r="N12" s="31">
        <v>0</v>
      </c>
      <c r="O12" s="31">
        <v>2.8</v>
      </c>
      <c r="P12" s="31">
        <v>0.20130000000000001</v>
      </c>
      <c r="Q12" s="31">
        <v>0.2127</v>
      </c>
      <c r="R12" s="31">
        <v>0.98799999999999999</v>
      </c>
      <c r="S12" s="31">
        <v>0.3211</v>
      </c>
      <c r="T12" s="31">
        <v>0.3851</v>
      </c>
      <c r="U12" s="30" t="s">
        <v>72</v>
      </c>
      <c r="V12" s="31">
        <v>92.498999999999995</v>
      </c>
      <c r="X12" s="31">
        <f t="shared" si="0"/>
        <v>16.747291000000001</v>
      </c>
      <c r="Y12">
        <v>2</v>
      </c>
      <c r="Z12" s="31">
        <f t="shared" si="1"/>
        <v>96.176291000000006</v>
      </c>
    </row>
    <row r="13" spans="1:26" x14ac:dyDescent="0.2">
      <c r="A13" s="45" t="s">
        <v>1</v>
      </c>
      <c r="B13" t="s">
        <v>327</v>
      </c>
      <c r="C13" s="31">
        <v>32.909999999999997</v>
      </c>
      <c r="D13" s="31">
        <v>13.8</v>
      </c>
      <c r="E13" s="31">
        <v>10.89</v>
      </c>
      <c r="F13" s="31">
        <v>2.76E-2</v>
      </c>
      <c r="G13" s="31">
        <v>4.4600000000000001E-2</v>
      </c>
      <c r="H13" s="31">
        <v>0.43020000000000003</v>
      </c>
      <c r="I13" s="31">
        <v>1.37</v>
      </c>
      <c r="J13" s="31">
        <v>3.03</v>
      </c>
      <c r="K13" s="31">
        <v>6.65</v>
      </c>
      <c r="L13" s="31">
        <v>15.09</v>
      </c>
      <c r="M13" s="31">
        <v>0.51619999999999999</v>
      </c>
      <c r="N13" s="31">
        <v>5.2900000000000003E-2</v>
      </c>
      <c r="O13" s="31">
        <v>3.18</v>
      </c>
      <c r="P13" s="31">
        <v>0.16339999999999999</v>
      </c>
      <c r="Q13" s="31">
        <v>0.15640000000000001</v>
      </c>
      <c r="R13" s="31">
        <v>0.7661</v>
      </c>
      <c r="S13" s="31">
        <v>0.2366</v>
      </c>
      <c r="T13" s="31">
        <v>0.44059999999999999</v>
      </c>
      <c r="U13" s="30" t="s">
        <v>72</v>
      </c>
      <c r="V13" s="31">
        <v>89.7547</v>
      </c>
      <c r="X13" s="31">
        <f t="shared" si="0"/>
        <v>16.769517</v>
      </c>
      <c r="Y13">
        <v>2</v>
      </c>
      <c r="Z13" s="31">
        <f t="shared" si="1"/>
        <v>93.43421699999999</v>
      </c>
    </row>
    <row r="14" spans="1:26" x14ac:dyDescent="0.2">
      <c r="A14" s="45" t="s">
        <v>1</v>
      </c>
      <c r="B14" t="s">
        <v>328</v>
      </c>
      <c r="C14" s="31">
        <v>33.229999999999997</v>
      </c>
      <c r="D14" s="31">
        <v>14.75</v>
      </c>
      <c r="E14" s="31">
        <v>13.5</v>
      </c>
      <c r="F14" s="31">
        <v>1.9699999999999999E-2</v>
      </c>
      <c r="G14" s="31">
        <v>8.2299999999999998E-2</v>
      </c>
      <c r="H14" s="31">
        <v>0.44669999999999999</v>
      </c>
      <c r="I14" s="31">
        <v>1.51</v>
      </c>
      <c r="J14" s="31">
        <v>3.89</v>
      </c>
      <c r="K14" s="31">
        <v>7.04</v>
      </c>
      <c r="L14" s="31">
        <v>17.2</v>
      </c>
      <c r="M14" s="31">
        <v>0.52080000000000004</v>
      </c>
      <c r="N14" s="31">
        <v>0</v>
      </c>
      <c r="O14" s="31">
        <v>3.25</v>
      </c>
      <c r="P14" s="31">
        <v>0</v>
      </c>
      <c r="Q14" s="31">
        <v>0.34</v>
      </c>
      <c r="R14" s="31">
        <v>0.55759999999999998</v>
      </c>
      <c r="S14" s="31">
        <v>1.6E-2</v>
      </c>
      <c r="T14" s="31">
        <v>2.5700000000000001E-2</v>
      </c>
      <c r="U14" s="30" t="s">
        <v>72</v>
      </c>
      <c r="V14" s="31">
        <v>96.378900000000002</v>
      </c>
      <c r="X14" s="31">
        <f t="shared" si="0"/>
        <v>19.114359999999998</v>
      </c>
      <c r="Y14">
        <v>2</v>
      </c>
      <c r="Z14" s="31">
        <f t="shared" si="1"/>
        <v>100.29326</v>
      </c>
    </row>
    <row r="15" spans="1:26" x14ac:dyDescent="0.2">
      <c r="A15" s="45" t="s">
        <v>1</v>
      </c>
      <c r="B15" t="s">
        <v>328</v>
      </c>
      <c r="C15" s="31">
        <v>33.5</v>
      </c>
      <c r="D15" s="31">
        <v>14.72</v>
      </c>
      <c r="E15" s="31">
        <v>13.47</v>
      </c>
      <c r="F15" s="31">
        <v>1.6400000000000001E-2</v>
      </c>
      <c r="G15" s="31">
        <v>4.7300000000000002E-2</v>
      </c>
      <c r="H15" s="31">
        <v>0.49349999999999999</v>
      </c>
      <c r="I15" s="31">
        <v>1.55</v>
      </c>
      <c r="J15" s="31">
        <v>3.97</v>
      </c>
      <c r="K15" s="31">
        <v>7.12</v>
      </c>
      <c r="L15" s="31">
        <v>16.940000000000001</v>
      </c>
      <c r="M15" s="31">
        <v>0.498</v>
      </c>
      <c r="N15" s="31">
        <v>0</v>
      </c>
      <c r="O15" s="31">
        <v>3.29</v>
      </c>
      <c r="P15" s="31">
        <v>7.4000000000000003E-3</v>
      </c>
      <c r="Q15" s="31">
        <v>0.33810000000000001</v>
      </c>
      <c r="R15" s="31">
        <v>0.53500000000000003</v>
      </c>
      <c r="S15" s="31">
        <v>7.1999999999999998E-3</v>
      </c>
      <c r="T15" s="31">
        <v>3.3500000000000002E-2</v>
      </c>
      <c r="U15" s="30" t="s">
        <v>72</v>
      </c>
      <c r="V15" s="31">
        <v>96.536500000000004</v>
      </c>
      <c r="X15" s="31">
        <f t="shared" si="0"/>
        <v>18.825422</v>
      </c>
      <c r="Y15">
        <v>2</v>
      </c>
      <c r="Z15" s="31">
        <f t="shared" si="1"/>
        <v>100.42192200000001</v>
      </c>
    </row>
    <row r="16" spans="1:26" x14ac:dyDescent="0.2">
      <c r="A16" s="45" t="s">
        <v>1</v>
      </c>
      <c r="B16" t="s">
        <v>329</v>
      </c>
      <c r="C16" s="31">
        <v>33.18</v>
      </c>
      <c r="D16" s="31">
        <v>12.01</v>
      </c>
      <c r="E16" s="31">
        <v>11.62</v>
      </c>
      <c r="F16" s="31">
        <v>2.9000000000000001E-2</v>
      </c>
      <c r="G16" s="31">
        <v>0.1661</v>
      </c>
      <c r="H16" s="31">
        <v>1.0858000000000001</v>
      </c>
      <c r="I16" s="31">
        <v>1.31</v>
      </c>
      <c r="J16" s="31">
        <v>3.12</v>
      </c>
      <c r="K16" s="31">
        <v>9.01</v>
      </c>
      <c r="L16" s="31">
        <v>16.84</v>
      </c>
      <c r="M16" s="31">
        <v>0.4022</v>
      </c>
      <c r="N16" s="31">
        <v>0</v>
      </c>
      <c r="O16" s="31">
        <v>5.54</v>
      </c>
      <c r="P16" s="31">
        <v>0.1095</v>
      </c>
      <c r="Q16" s="31">
        <v>0.14050000000000001</v>
      </c>
      <c r="R16" s="31">
        <v>0.1578</v>
      </c>
      <c r="S16" s="31">
        <v>7.9000000000000008E-3</v>
      </c>
      <c r="T16" s="31">
        <v>0.1042</v>
      </c>
      <c r="U16" s="30" t="s">
        <v>72</v>
      </c>
      <c r="V16" s="31">
        <v>94.832999999999998</v>
      </c>
      <c r="X16" s="31">
        <f t="shared" si="0"/>
        <v>18.714292</v>
      </c>
      <c r="Y16">
        <v>2</v>
      </c>
      <c r="Z16" s="31">
        <f t="shared" si="1"/>
        <v>98.707291999999995</v>
      </c>
    </row>
    <row r="17" spans="1:26" x14ac:dyDescent="0.2">
      <c r="A17" s="45" t="s">
        <v>1</v>
      </c>
      <c r="B17" t="s">
        <v>329</v>
      </c>
      <c r="C17" s="31">
        <v>33.32</v>
      </c>
      <c r="D17" s="31">
        <v>12.85</v>
      </c>
      <c r="E17" s="31">
        <v>11.69</v>
      </c>
      <c r="F17" s="31">
        <v>3.5000000000000003E-2</v>
      </c>
      <c r="G17" s="31">
        <v>0.13950000000000001</v>
      </c>
      <c r="H17" s="31">
        <v>0.8911</v>
      </c>
      <c r="I17" s="31">
        <v>1.31</v>
      </c>
      <c r="J17" s="31">
        <v>3.16</v>
      </c>
      <c r="K17" s="31">
        <v>8.2899999999999991</v>
      </c>
      <c r="L17" s="31">
        <v>15.63</v>
      </c>
      <c r="M17" s="31">
        <v>0.39439999999999997</v>
      </c>
      <c r="N17" s="31">
        <v>1.95E-2</v>
      </c>
      <c r="O17" s="31">
        <v>5.13</v>
      </c>
      <c r="P17" s="31">
        <v>0.1489</v>
      </c>
      <c r="Q17" s="31">
        <v>0.17829999999999999</v>
      </c>
      <c r="R17" s="31">
        <v>0.2114</v>
      </c>
      <c r="S17" s="31">
        <v>0</v>
      </c>
      <c r="T17" s="31">
        <v>0.20649999999999999</v>
      </c>
      <c r="U17" s="30" t="s">
        <v>72</v>
      </c>
      <c r="V17" s="31">
        <v>93.604699999999994</v>
      </c>
      <c r="X17" s="31">
        <f t="shared" si="0"/>
        <v>17.369619</v>
      </c>
      <c r="Y17">
        <v>2</v>
      </c>
      <c r="Z17" s="31">
        <f t="shared" si="1"/>
        <v>97.344318999999999</v>
      </c>
    </row>
    <row r="18" spans="1:26" x14ac:dyDescent="0.2">
      <c r="A18" s="45" t="s">
        <v>1</v>
      </c>
      <c r="B18" t="s">
        <v>330</v>
      </c>
      <c r="C18" s="31">
        <v>33.19</v>
      </c>
      <c r="D18" s="31">
        <v>14.56</v>
      </c>
      <c r="E18" s="31">
        <v>11.95</v>
      </c>
      <c r="F18" s="31">
        <v>2.1000000000000001E-2</v>
      </c>
      <c r="G18" s="31">
        <v>0.1288</v>
      </c>
      <c r="H18" s="31">
        <v>0.83520000000000005</v>
      </c>
      <c r="I18" s="31">
        <v>1.1514</v>
      </c>
      <c r="J18" s="31">
        <v>2.61</v>
      </c>
      <c r="K18" s="31">
        <v>6.55</v>
      </c>
      <c r="L18" s="31">
        <v>12.23</v>
      </c>
      <c r="M18" s="31">
        <v>0.52400000000000002</v>
      </c>
      <c r="N18" s="31">
        <v>0</v>
      </c>
      <c r="O18" s="31">
        <v>3.67</v>
      </c>
      <c r="P18" s="31">
        <v>0.2482</v>
      </c>
      <c r="Q18" s="31">
        <v>0.39650000000000002</v>
      </c>
      <c r="R18" s="31">
        <v>0.2586</v>
      </c>
      <c r="S18" s="31">
        <v>0</v>
      </c>
      <c r="T18" s="31">
        <v>0.54949999999999999</v>
      </c>
      <c r="U18" s="30" t="s">
        <v>72</v>
      </c>
      <c r="V18" s="31">
        <v>88.8733</v>
      </c>
      <c r="X18" s="31">
        <f t="shared" si="0"/>
        <v>13.591199</v>
      </c>
      <c r="Y18">
        <v>2</v>
      </c>
      <c r="Z18" s="31">
        <f t="shared" si="1"/>
        <v>92.234499</v>
      </c>
    </row>
    <row r="19" spans="1:26" x14ac:dyDescent="0.2">
      <c r="A19" s="45" t="s">
        <v>1</v>
      </c>
      <c r="B19" t="s">
        <v>331</v>
      </c>
      <c r="C19" s="31">
        <v>34.46</v>
      </c>
      <c r="D19" s="31">
        <v>16.13</v>
      </c>
      <c r="E19" s="31">
        <v>13.19</v>
      </c>
      <c r="F19" s="31">
        <v>1.61E-2</v>
      </c>
      <c r="G19" s="31">
        <v>9.9699999999999997E-2</v>
      </c>
      <c r="H19" s="31">
        <v>0.65039999999999998</v>
      </c>
      <c r="I19" s="31">
        <v>1.27</v>
      </c>
      <c r="J19" s="31">
        <v>2.91</v>
      </c>
      <c r="K19" s="31">
        <v>5.54</v>
      </c>
      <c r="L19" s="31">
        <v>11.89</v>
      </c>
      <c r="M19" s="31">
        <v>0.52359999999999995</v>
      </c>
      <c r="N19" s="31">
        <v>1.9199999999999998E-2</v>
      </c>
      <c r="O19" s="31">
        <v>2.5499999999999998</v>
      </c>
      <c r="P19" s="31">
        <v>0.22720000000000001</v>
      </c>
      <c r="Q19" s="31">
        <v>0.49070000000000003</v>
      </c>
      <c r="R19" s="31">
        <v>0.57050000000000001</v>
      </c>
      <c r="S19" s="31">
        <v>0</v>
      </c>
      <c r="T19" s="31">
        <v>0.33289999999999997</v>
      </c>
      <c r="U19" s="30" t="s">
        <v>72</v>
      </c>
      <c r="V19" s="31">
        <v>90.870400000000004</v>
      </c>
      <c r="X19" s="31">
        <f t="shared" si="0"/>
        <v>13.213357</v>
      </c>
      <c r="Y19">
        <v>2</v>
      </c>
      <c r="Z19" s="31">
        <f t="shared" si="1"/>
        <v>94.193757000000005</v>
      </c>
    </row>
    <row r="20" spans="1:26" x14ac:dyDescent="0.2">
      <c r="A20" s="45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V20" s="31"/>
    </row>
    <row r="21" spans="1:26" ht="16" thickBot="1" x14ac:dyDescent="0.25">
      <c r="A21" s="60" t="s">
        <v>49</v>
      </c>
      <c r="B21" s="31" t="s">
        <v>547</v>
      </c>
      <c r="C21" s="31">
        <v>38.83</v>
      </c>
      <c r="D21" s="31">
        <v>23.42</v>
      </c>
      <c r="E21" s="31">
        <v>23.97</v>
      </c>
      <c r="F21" s="31">
        <v>2.2000000000000001E-3</v>
      </c>
      <c r="G21" s="31">
        <v>5.3E-3</v>
      </c>
      <c r="H21" s="31">
        <v>9.6100000000000005E-2</v>
      </c>
      <c r="I21" s="30" t="s">
        <v>72</v>
      </c>
      <c r="J21" s="30" t="s">
        <v>72</v>
      </c>
      <c r="K21" s="30" t="s">
        <v>72</v>
      </c>
      <c r="L21" s="31">
        <v>10.76</v>
      </c>
      <c r="M21" s="31">
        <v>0.1605</v>
      </c>
      <c r="N21" s="31">
        <v>5.7599999999999998E-2</v>
      </c>
      <c r="O21" s="30" t="s">
        <v>72</v>
      </c>
      <c r="P21" s="31">
        <v>6.6E-3</v>
      </c>
      <c r="Q21" s="31">
        <v>3.0099999999999998E-2</v>
      </c>
      <c r="R21" s="30" t="s">
        <v>72</v>
      </c>
      <c r="S21" s="30" t="s">
        <v>72</v>
      </c>
      <c r="T21" s="30" t="s">
        <v>72</v>
      </c>
      <c r="U21" s="31">
        <v>0.11219999999999999</v>
      </c>
      <c r="V21" s="31">
        <v>97.456599999999995</v>
      </c>
    </row>
    <row r="23" spans="1:26" x14ac:dyDescent="0.2">
      <c r="B23" s="12" t="s">
        <v>552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6444-1F7B-3049-B9AB-3B0B8EE258B1}">
  <dimension ref="A1:T33"/>
  <sheetViews>
    <sheetView topLeftCell="F1" workbookViewId="0">
      <selection activeCell="A19" sqref="A19:XFD19"/>
    </sheetView>
  </sheetViews>
  <sheetFormatPr baseColWidth="10" defaultRowHeight="15" x14ac:dyDescent="0.2"/>
  <cols>
    <col min="2" max="2" width="28.83203125" customWidth="1"/>
    <col min="19" max="19" width="14" customWidth="1"/>
  </cols>
  <sheetData>
    <row r="1" spans="1:20" x14ac:dyDescent="0.2">
      <c r="A1" s="48"/>
      <c r="B1" s="35" t="s">
        <v>553</v>
      </c>
      <c r="S1" s="20" t="s">
        <v>557</v>
      </c>
    </row>
    <row r="2" spans="1:20" x14ac:dyDescent="0.2">
      <c r="A2" s="49" t="s">
        <v>588</v>
      </c>
      <c r="B2" s="35" t="s">
        <v>135</v>
      </c>
      <c r="C2" s="38" t="s">
        <v>555</v>
      </c>
      <c r="D2" s="38" t="s">
        <v>555</v>
      </c>
      <c r="E2" s="38" t="s">
        <v>555</v>
      </c>
      <c r="F2" s="38" t="s">
        <v>555</v>
      </c>
      <c r="G2" s="38" t="s">
        <v>555</v>
      </c>
      <c r="H2" s="38" t="s">
        <v>555</v>
      </c>
      <c r="I2" s="38" t="s">
        <v>555</v>
      </c>
      <c r="J2" s="38" t="s">
        <v>555</v>
      </c>
      <c r="K2" s="38" t="s">
        <v>555</v>
      </c>
      <c r="L2" s="38" t="s">
        <v>555</v>
      </c>
      <c r="M2" s="38" t="s">
        <v>555</v>
      </c>
      <c r="N2" s="38" t="s">
        <v>555</v>
      </c>
      <c r="O2" s="38" t="s">
        <v>555</v>
      </c>
      <c r="P2" s="38" t="s">
        <v>555</v>
      </c>
      <c r="Q2" s="38" t="s">
        <v>555</v>
      </c>
      <c r="S2" s="20" t="s">
        <v>559</v>
      </c>
    </row>
    <row r="3" spans="1:20" ht="16" thickBot="1" x14ac:dyDescent="0.25">
      <c r="A3" s="50"/>
      <c r="B3" s="29" t="s">
        <v>554</v>
      </c>
      <c r="C3" s="39" t="s">
        <v>277</v>
      </c>
      <c r="D3" s="39" t="s">
        <v>278</v>
      </c>
      <c r="E3" s="39" t="s">
        <v>281</v>
      </c>
      <c r="F3" s="39" t="s">
        <v>280</v>
      </c>
      <c r="G3" s="39" t="s">
        <v>308</v>
      </c>
      <c r="H3" s="39" t="s">
        <v>309</v>
      </c>
      <c r="I3" s="39" t="s">
        <v>312</v>
      </c>
      <c r="J3" s="39" t="s">
        <v>282</v>
      </c>
      <c r="K3" s="39" t="s">
        <v>283</v>
      </c>
      <c r="L3" s="39" t="s">
        <v>313</v>
      </c>
      <c r="M3" s="39" t="s">
        <v>284</v>
      </c>
      <c r="N3" s="39" t="s">
        <v>285</v>
      </c>
      <c r="O3" s="39" t="s">
        <v>315</v>
      </c>
      <c r="P3" s="39" t="s">
        <v>316</v>
      </c>
      <c r="Q3" s="39" t="s">
        <v>287</v>
      </c>
      <c r="R3" s="33"/>
      <c r="S3" s="57" t="s">
        <v>558</v>
      </c>
      <c r="T3" s="33" t="s">
        <v>681</v>
      </c>
    </row>
    <row r="4" spans="1:20" ht="16" thickTop="1" x14ac:dyDescent="0.2">
      <c r="A4" s="51" t="s">
        <v>23</v>
      </c>
      <c r="B4" s="33" t="s">
        <v>447</v>
      </c>
      <c r="C4" s="34">
        <v>36.44</v>
      </c>
      <c r="D4" s="34">
        <v>19.12</v>
      </c>
      <c r="E4" s="34">
        <v>1.81</v>
      </c>
      <c r="F4" s="34">
        <v>0</v>
      </c>
      <c r="G4" s="34">
        <v>0.01</v>
      </c>
      <c r="H4" s="34">
        <v>0</v>
      </c>
      <c r="I4" s="34">
        <v>0</v>
      </c>
      <c r="J4" s="34">
        <v>20.190000000000001</v>
      </c>
      <c r="K4" s="34">
        <v>17.739999999999998</v>
      </c>
      <c r="L4" s="34">
        <v>0.01</v>
      </c>
      <c r="M4" s="34">
        <v>0</v>
      </c>
      <c r="N4" s="34">
        <v>2.39</v>
      </c>
      <c r="O4" s="34">
        <v>0.04</v>
      </c>
      <c r="P4" s="34">
        <v>0.01</v>
      </c>
      <c r="Q4" s="34">
        <v>97.76</v>
      </c>
      <c r="R4" s="33"/>
      <c r="S4" s="34">
        <v>1.1000000000000001</v>
      </c>
      <c r="T4" s="31">
        <f>S4+Q4</f>
        <v>98.86</v>
      </c>
    </row>
    <row r="5" spans="1:20" x14ac:dyDescent="0.2">
      <c r="A5" s="51" t="s">
        <v>23</v>
      </c>
      <c r="B5" s="33" t="s">
        <v>448</v>
      </c>
      <c r="C5" s="34">
        <v>36.11</v>
      </c>
      <c r="D5" s="34">
        <v>19.12</v>
      </c>
      <c r="E5" s="34">
        <v>0.92</v>
      </c>
      <c r="F5" s="34">
        <v>0</v>
      </c>
      <c r="G5" s="34">
        <v>0.01</v>
      </c>
      <c r="H5" s="34">
        <v>0</v>
      </c>
      <c r="I5" s="34">
        <v>0</v>
      </c>
      <c r="J5" s="34">
        <v>20.87</v>
      </c>
      <c r="K5" s="34">
        <v>18.23</v>
      </c>
      <c r="L5" s="34">
        <v>0</v>
      </c>
      <c r="M5" s="34">
        <v>0.04</v>
      </c>
      <c r="N5" s="34">
        <v>2.52</v>
      </c>
      <c r="O5" s="34">
        <v>0.02</v>
      </c>
      <c r="P5" s="34">
        <v>0.01</v>
      </c>
      <c r="Q5" s="34">
        <v>97.85</v>
      </c>
      <c r="R5" s="33"/>
      <c r="S5" s="34">
        <v>1.1399999999999999</v>
      </c>
      <c r="T5" s="31">
        <f t="shared" ref="T5:T13" si="0">S5+Q5</f>
        <v>98.99</v>
      </c>
    </row>
    <row r="6" spans="1:20" x14ac:dyDescent="0.2">
      <c r="A6" s="51" t="s">
        <v>23</v>
      </c>
      <c r="B6" s="33" t="s">
        <v>449</v>
      </c>
      <c r="C6" s="34">
        <v>36.39</v>
      </c>
      <c r="D6" s="34">
        <v>18.86</v>
      </c>
      <c r="E6" s="34">
        <v>1.05</v>
      </c>
      <c r="F6" s="34">
        <v>0</v>
      </c>
      <c r="G6" s="34">
        <v>0</v>
      </c>
      <c r="H6" s="34">
        <v>0.01</v>
      </c>
      <c r="I6" s="34">
        <v>0.03</v>
      </c>
      <c r="J6" s="34">
        <v>20.67</v>
      </c>
      <c r="K6" s="34">
        <v>18.100000000000001</v>
      </c>
      <c r="L6" s="34">
        <v>0.01</v>
      </c>
      <c r="M6" s="34">
        <v>0.02</v>
      </c>
      <c r="N6" s="34">
        <v>2.6</v>
      </c>
      <c r="O6" s="34">
        <v>0</v>
      </c>
      <c r="P6" s="34">
        <v>0.03</v>
      </c>
      <c r="Q6" s="34">
        <v>97.76</v>
      </c>
      <c r="R6" s="33"/>
      <c r="S6" s="34">
        <v>1.1299999999999999</v>
      </c>
      <c r="T6" s="31">
        <f t="shared" si="0"/>
        <v>98.89</v>
      </c>
    </row>
    <row r="7" spans="1:20" x14ac:dyDescent="0.2">
      <c r="A7" s="51" t="s">
        <v>23</v>
      </c>
      <c r="B7" s="33" t="s">
        <v>450</v>
      </c>
      <c r="C7" s="34">
        <v>36.159999999999997</v>
      </c>
      <c r="D7" s="34">
        <v>19.21</v>
      </c>
      <c r="E7" s="34">
        <v>0.77</v>
      </c>
      <c r="F7" s="34">
        <v>0</v>
      </c>
      <c r="G7" s="34">
        <v>0</v>
      </c>
      <c r="H7" s="34">
        <v>0.03</v>
      </c>
      <c r="I7" s="34">
        <v>0</v>
      </c>
      <c r="J7" s="34">
        <v>20.21</v>
      </c>
      <c r="K7" s="34">
        <v>18.649999999999999</v>
      </c>
      <c r="L7" s="34">
        <v>0</v>
      </c>
      <c r="M7" s="34">
        <v>0.02</v>
      </c>
      <c r="N7" s="34">
        <v>2.56</v>
      </c>
      <c r="O7" s="34">
        <v>0.03</v>
      </c>
      <c r="P7" s="34">
        <v>0.05</v>
      </c>
      <c r="Q7" s="34">
        <v>97.69</v>
      </c>
      <c r="R7" s="33"/>
      <c r="S7" s="34">
        <v>1.1000000000000001</v>
      </c>
      <c r="T7" s="31">
        <f t="shared" si="0"/>
        <v>98.789999999999992</v>
      </c>
    </row>
    <row r="8" spans="1:20" x14ac:dyDescent="0.2">
      <c r="A8" s="51" t="s">
        <v>23</v>
      </c>
      <c r="B8" s="33" t="s">
        <v>451</v>
      </c>
      <c r="C8" s="34">
        <v>36.07</v>
      </c>
      <c r="D8" s="34">
        <v>19.16</v>
      </c>
      <c r="E8" s="34">
        <v>0.72</v>
      </c>
      <c r="F8" s="34">
        <v>0</v>
      </c>
      <c r="G8" s="34">
        <v>0</v>
      </c>
      <c r="H8" s="34">
        <v>0.02</v>
      </c>
      <c r="I8" s="34">
        <v>0.01</v>
      </c>
      <c r="J8" s="34">
        <v>16.579999999999998</v>
      </c>
      <c r="K8" s="34">
        <v>22.44</v>
      </c>
      <c r="L8" s="34">
        <v>0</v>
      </c>
      <c r="M8" s="34">
        <v>0.02</v>
      </c>
      <c r="N8" s="34">
        <v>1.83</v>
      </c>
      <c r="O8" s="34">
        <v>7.0000000000000007E-2</v>
      </c>
      <c r="P8" s="34">
        <v>0</v>
      </c>
      <c r="Q8" s="34">
        <v>96.92</v>
      </c>
      <c r="R8" s="33"/>
      <c r="S8" s="34">
        <v>0.9</v>
      </c>
      <c r="T8" s="31">
        <f t="shared" si="0"/>
        <v>97.820000000000007</v>
      </c>
    </row>
    <row r="9" spans="1:20" x14ac:dyDescent="0.2">
      <c r="A9" s="51" t="s">
        <v>23</v>
      </c>
      <c r="B9" s="33" t="s">
        <v>452</v>
      </c>
      <c r="C9" s="34">
        <v>36.29</v>
      </c>
      <c r="D9" s="34">
        <v>18.899999999999999</v>
      </c>
      <c r="E9" s="34">
        <v>0.65</v>
      </c>
      <c r="F9" s="34">
        <v>0</v>
      </c>
      <c r="G9" s="34">
        <v>0</v>
      </c>
      <c r="H9" s="34">
        <v>0.04</v>
      </c>
      <c r="I9" s="34">
        <v>0</v>
      </c>
      <c r="J9" s="34">
        <v>12.8</v>
      </c>
      <c r="K9" s="34">
        <v>26.8</v>
      </c>
      <c r="L9" s="34">
        <v>0.01</v>
      </c>
      <c r="M9" s="34">
        <v>0.04</v>
      </c>
      <c r="N9" s="34">
        <v>1.05</v>
      </c>
      <c r="O9" s="34">
        <v>0.05</v>
      </c>
      <c r="P9" s="34">
        <v>0.03</v>
      </c>
      <c r="Q9" s="34">
        <v>96.65</v>
      </c>
      <c r="R9" s="33"/>
      <c r="S9" s="34">
        <v>0.7</v>
      </c>
      <c r="T9" s="31">
        <f t="shared" si="0"/>
        <v>97.350000000000009</v>
      </c>
    </row>
    <row r="10" spans="1:20" x14ac:dyDescent="0.2">
      <c r="A10" s="51" t="s">
        <v>23</v>
      </c>
      <c r="B10" s="33" t="s">
        <v>453</v>
      </c>
      <c r="C10" s="34">
        <v>36.21</v>
      </c>
      <c r="D10" s="34">
        <v>18.96</v>
      </c>
      <c r="E10" s="34">
        <v>0.48</v>
      </c>
      <c r="F10" s="34">
        <v>0</v>
      </c>
      <c r="G10" s="34">
        <v>0</v>
      </c>
      <c r="H10" s="34">
        <v>0.06</v>
      </c>
      <c r="I10" s="34">
        <v>0.01</v>
      </c>
      <c r="J10" s="34">
        <v>12.17</v>
      </c>
      <c r="K10" s="34">
        <v>28.09</v>
      </c>
      <c r="L10" s="34">
        <v>0.03</v>
      </c>
      <c r="M10" s="34">
        <v>0.05</v>
      </c>
      <c r="N10" s="34">
        <v>0.91</v>
      </c>
      <c r="O10" s="34">
        <v>0.06</v>
      </c>
      <c r="P10" s="34">
        <v>0</v>
      </c>
      <c r="Q10" s="34">
        <v>97.02</v>
      </c>
      <c r="R10" s="33"/>
      <c r="S10" s="34">
        <v>0.66</v>
      </c>
      <c r="T10" s="31">
        <f t="shared" si="0"/>
        <v>97.679999999999993</v>
      </c>
    </row>
    <row r="11" spans="1:20" x14ac:dyDescent="0.2">
      <c r="A11" s="51" t="s">
        <v>23</v>
      </c>
      <c r="B11" s="33" t="s">
        <v>454</v>
      </c>
      <c r="C11" s="34">
        <v>36.24</v>
      </c>
      <c r="D11" s="34">
        <v>19.03</v>
      </c>
      <c r="E11" s="34">
        <v>0.65</v>
      </c>
      <c r="F11" s="34">
        <v>0</v>
      </c>
      <c r="G11" s="34">
        <v>0</v>
      </c>
      <c r="H11" s="34">
        <v>0.05</v>
      </c>
      <c r="I11" s="34">
        <v>0</v>
      </c>
      <c r="J11" s="34">
        <v>14.15</v>
      </c>
      <c r="K11" s="34">
        <v>25.63</v>
      </c>
      <c r="L11" s="34">
        <v>0.01</v>
      </c>
      <c r="M11" s="34">
        <v>0.01</v>
      </c>
      <c r="N11" s="34">
        <v>1.36</v>
      </c>
      <c r="O11" s="34">
        <v>0.03</v>
      </c>
      <c r="P11" s="34">
        <v>0.02</v>
      </c>
      <c r="Q11" s="34">
        <v>97.19</v>
      </c>
      <c r="R11" s="33"/>
      <c r="S11" s="34">
        <v>0.77</v>
      </c>
      <c r="T11" s="31">
        <f t="shared" si="0"/>
        <v>97.96</v>
      </c>
    </row>
    <row r="12" spans="1:20" x14ac:dyDescent="0.2">
      <c r="A12" s="51" t="s">
        <v>23</v>
      </c>
      <c r="B12" s="33" t="s">
        <v>455</v>
      </c>
      <c r="C12" s="34">
        <v>36.75</v>
      </c>
      <c r="D12" s="34">
        <v>19.059999999999999</v>
      </c>
      <c r="E12" s="34">
        <v>0.87</v>
      </c>
      <c r="F12" s="34">
        <v>0</v>
      </c>
      <c r="G12" s="34">
        <v>0</v>
      </c>
      <c r="H12" s="34">
        <v>0.01</v>
      </c>
      <c r="I12" s="34">
        <v>0</v>
      </c>
      <c r="J12" s="34">
        <v>19.68</v>
      </c>
      <c r="K12" s="34">
        <v>19.37</v>
      </c>
      <c r="L12" s="34">
        <v>0</v>
      </c>
      <c r="M12" s="34">
        <v>0.04</v>
      </c>
      <c r="N12" s="34">
        <v>2.2400000000000002</v>
      </c>
      <c r="O12" s="34">
        <v>0.04</v>
      </c>
      <c r="P12" s="34">
        <v>0.03</v>
      </c>
      <c r="Q12" s="34">
        <v>98.1</v>
      </c>
      <c r="R12" s="33"/>
      <c r="S12" s="34">
        <v>1.07</v>
      </c>
      <c r="T12" s="31">
        <f t="shared" si="0"/>
        <v>99.169999999999987</v>
      </c>
    </row>
    <row r="13" spans="1:20" x14ac:dyDescent="0.2">
      <c r="A13" s="51" t="s">
        <v>23</v>
      </c>
      <c r="B13" s="33" t="s">
        <v>456</v>
      </c>
      <c r="C13" s="34">
        <v>37.340000000000003</v>
      </c>
      <c r="D13" s="34">
        <v>19.55</v>
      </c>
      <c r="E13" s="34">
        <v>2.0699999999999998</v>
      </c>
      <c r="F13" s="34">
        <v>0</v>
      </c>
      <c r="G13" s="34">
        <v>0</v>
      </c>
      <c r="H13" s="34">
        <v>0.02</v>
      </c>
      <c r="I13" s="34">
        <v>0.02</v>
      </c>
      <c r="J13" s="34">
        <v>19.989999999999998</v>
      </c>
      <c r="K13" s="34">
        <v>17.489999999999998</v>
      </c>
      <c r="L13" s="34">
        <v>0.02</v>
      </c>
      <c r="M13" s="34">
        <v>0</v>
      </c>
      <c r="N13" s="34">
        <v>2.36</v>
      </c>
      <c r="O13" s="34">
        <v>0.03</v>
      </c>
      <c r="P13" s="34">
        <v>0</v>
      </c>
      <c r="Q13" s="34">
        <v>98.88</v>
      </c>
      <c r="R13" s="33"/>
      <c r="S13" s="34">
        <v>1.0900000000000001</v>
      </c>
      <c r="T13" s="31">
        <f t="shared" si="0"/>
        <v>99.97</v>
      </c>
    </row>
    <row r="14" spans="1:20" x14ac:dyDescent="0.2">
      <c r="A14" s="51"/>
    </row>
    <row r="15" spans="1:20" x14ac:dyDescent="0.2">
      <c r="A15" s="51" t="s">
        <v>25</v>
      </c>
      <c r="B15" t="s">
        <v>473</v>
      </c>
      <c r="C15" s="31">
        <v>37.979999999999997</v>
      </c>
      <c r="D15" s="31">
        <v>20.02</v>
      </c>
      <c r="E15" s="31">
        <v>0.97870000000000001</v>
      </c>
      <c r="F15" s="31">
        <v>0</v>
      </c>
      <c r="G15" s="31">
        <v>8.0999999999999996E-3</v>
      </c>
      <c r="H15" s="31">
        <v>3.5400000000000001E-2</v>
      </c>
      <c r="I15" s="31">
        <v>0</v>
      </c>
      <c r="J15" s="31">
        <v>32.57</v>
      </c>
      <c r="K15" s="31">
        <v>2</v>
      </c>
      <c r="L15" s="31">
        <v>7.3000000000000001E-3</v>
      </c>
      <c r="M15" s="31">
        <v>9.7999999999999997E-3</v>
      </c>
      <c r="N15" s="31">
        <v>7.33</v>
      </c>
      <c r="O15" s="31">
        <v>5.8099999999999999E-2</v>
      </c>
      <c r="P15" s="31">
        <v>2.92E-2</v>
      </c>
      <c r="Q15" s="31">
        <v>101.0265</v>
      </c>
    </row>
    <row r="16" spans="1:20" x14ac:dyDescent="0.2">
      <c r="A16" s="51" t="s">
        <v>25</v>
      </c>
      <c r="B16" t="s">
        <v>473</v>
      </c>
      <c r="C16" s="31">
        <v>38.29</v>
      </c>
      <c r="D16" s="31">
        <v>20.12</v>
      </c>
      <c r="E16" s="31">
        <v>1.3473999999999999</v>
      </c>
      <c r="F16" s="31">
        <v>0</v>
      </c>
      <c r="G16" s="31">
        <v>1.1900000000000001E-2</v>
      </c>
      <c r="H16" s="31">
        <v>1.9699999999999999E-2</v>
      </c>
      <c r="I16" s="31">
        <v>0</v>
      </c>
      <c r="J16" s="31">
        <v>31.95</v>
      </c>
      <c r="K16" s="31">
        <v>2.02</v>
      </c>
      <c r="L16" s="31">
        <v>8.8000000000000005E-3</v>
      </c>
      <c r="M16" s="31">
        <v>1.04E-2</v>
      </c>
      <c r="N16" s="31">
        <v>7.22</v>
      </c>
      <c r="O16" s="31">
        <v>5.6800000000000003E-2</v>
      </c>
      <c r="P16" s="31">
        <v>0</v>
      </c>
      <c r="Q16" s="31">
        <v>101.0549</v>
      </c>
    </row>
    <row r="17" spans="1:17" x14ac:dyDescent="0.2">
      <c r="A17" s="51" t="s">
        <v>25</v>
      </c>
      <c r="B17" t="s">
        <v>473</v>
      </c>
      <c r="C17" s="31">
        <v>37.75</v>
      </c>
      <c r="D17" s="31">
        <v>20.04</v>
      </c>
      <c r="E17" s="31">
        <v>1.93</v>
      </c>
      <c r="F17" s="31">
        <v>0</v>
      </c>
      <c r="G17" s="31">
        <v>2.0999999999999999E-3</v>
      </c>
      <c r="H17" s="31">
        <v>1.52E-2</v>
      </c>
      <c r="I17" s="31">
        <v>4.2599999999999999E-2</v>
      </c>
      <c r="J17" s="31">
        <v>31.86</v>
      </c>
      <c r="K17" s="31">
        <v>1.93</v>
      </c>
      <c r="L17" s="31">
        <v>3.0999999999999999E-3</v>
      </c>
      <c r="M17" s="31">
        <v>0</v>
      </c>
      <c r="N17" s="31">
        <v>7.01</v>
      </c>
      <c r="O17" s="31">
        <v>3.1399999999999997E-2</v>
      </c>
      <c r="P17" s="31">
        <v>0</v>
      </c>
      <c r="Q17" s="31">
        <v>100.6144</v>
      </c>
    </row>
    <row r="18" spans="1:17" x14ac:dyDescent="0.2">
      <c r="A18" s="51" t="s">
        <v>25</v>
      </c>
      <c r="B18" t="s">
        <v>473</v>
      </c>
      <c r="C18" s="31">
        <v>38.01</v>
      </c>
      <c r="D18" s="31">
        <v>20.21</v>
      </c>
      <c r="E18" s="31">
        <v>1.51</v>
      </c>
      <c r="F18" s="31">
        <v>0</v>
      </c>
      <c r="G18" s="31">
        <v>0</v>
      </c>
      <c r="H18" s="31">
        <v>1.44E-2</v>
      </c>
      <c r="I18" s="31">
        <v>0</v>
      </c>
      <c r="J18" s="31">
        <v>32.43</v>
      </c>
      <c r="K18" s="31">
        <v>2.0299999999999998</v>
      </c>
      <c r="L18" s="31">
        <v>4.7000000000000002E-3</v>
      </c>
      <c r="M18" s="31">
        <v>1.26E-2</v>
      </c>
      <c r="N18" s="31">
        <v>7.03</v>
      </c>
      <c r="O18" s="31">
        <v>2.2499999999999999E-2</v>
      </c>
      <c r="P18" s="31">
        <v>3.4599999999999999E-2</v>
      </c>
      <c r="Q18" s="31">
        <v>101.3087</v>
      </c>
    </row>
    <row r="19" spans="1:17" x14ac:dyDescent="0.2">
      <c r="A19" s="51" t="s">
        <v>25</v>
      </c>
      <c r="B19" t="s">
        <v>474</v>
      </c>
      <c r="C19" s="31">
        <v>37.72</v>
      </c>
      <c r="D19" s="31">
        <v>19.93</v>
      </c>
      <c r="E19" s="31">
        <v>3.05</v>
      </c>
      <c r="F19" s="31">
        <v>4.0000000000000002E-4</v>
      </c>
      <c r="G19" s="31">
        <v>0</v>
      </c>
      <c r="H19" s="31">
        <v>1.06E-2</v>
      </c>
      <c r="I19" s="31">
        <v>0</v>
      </c>
      <c r="J19" s="31">
        <v>32.57</v>
      </c>
      <c r="K19" s="31">
        <v>1.0386</v>
      </c>
      <c r="L19" s="31">
        <v>4.1999999999999997E-3</v>
      </c>
      <c r="M19" s="31">
        <v>2E-3</v>
      </c>
      <c r="N19" s="31">
        <v>6.57</v>
      </c>
      <c r="O19" s="31">
        <v>4.1399999999999999E-2</v>
      </c>
      <c r="P19" s="31">
        <v>0</v>
      </c>
      <c r="Q19" s="31">
        <v>100.9371</v>
      </c>
    </row>
    <row r="20" spans="1:17" x14ac:dyDescent="0.2">
      <c r="A20" s="51" t="s">
        <v>25</v>
      </c>
      <c r="B20" t="s">
        <v>474</v>
      </c>
      <c r="C20" s="31">
        <v>37.869999999999997</v>
      </c>
      <c r="D20" s="31">
        <v>20</v>
      </c>
      <c r="E20" s="31">
        <v>3.02</v>
      </c>
      <c r="F20" s="31">
        <v>0</v>
      </c>
      <c r="G20" s="31">
        <v>1.2800000000000001E-2</v>
      </c>
      <c r="H20" s="31">
        <v>1.7299999999999999E-2</v>
      </c>
      <c r="I20" s="31">
        <v>0</v>
      </c>
      <c r="J20" s="31">
        <v>32.18</v>
      </c>
      <c r="K20" s="31">
        <v>1.1153</v>
      </c>
      <c r="L20" s="31">
        <v>2.0299999999999999E-2</v>
      </c>
      <c r="M20" s="31">
        <v>1.5599999999999999E-2</v>
      </c>
      <c r="N20" s="31">
        <v>6.58</v>
      </c>
      <c r="O20" s="31">
        <v>3.95E-2</v>
      </c>
      <c r="P20" s="31">
        <v>2.4799999999999999E-2</v>
      </c>
      <c r="Q20" s="31">
        <v>100.8956</v>
      </c>
    </row>
    <row r="21" spans="1:17" x14ac:dyDescent="0.2">
      <c r="A21" s="51" t="s">
        <v>25</v>
      </c>
      <c r="B21" t="s">
        <v>474</v>
      </c>
      <c r="C21" s="31">
        <v>37.119999999999997</v>
      </c>
      <c r="D21" s="31">
        <v>19.420000000000002</v>
      </c>
      <c r="E21" s="31">
        <v>2.74</v>
      </c>
      <c r="F21" s="31">
        <v>0</v>
      </c>
      <c r="G21" s="31">
        <v>0</v>
      </c>
      <c r="H21" s="31">
        <v>4.8000000000000001E-2</v>
      </c>
      <c r="I21" s="31">
        <v>2.4E-2</v>
      </c>
      <c r="J21" s="31">
        <v>31.4</v>
      </c>
      <c r="K21" s="31">
        <v>6.35</v>
      </c>
      <c r="L21" s="31">
        <v>0</v>
      </c>
      <c r="M21" s="31">
        <v>0</v>
      </c>
      <c r="N21" s="31">
        <v>3.36</v>
      </c>
      <c r="O21" s="31">
        <v>5.9999999999999995E-4</v>
      </c>
      <c r="P21" s="31">
        <v>0</v>
      </c>
      <c r="Q21" s="31">
        <v>100.46250000000001</v>
      </c>
    </row>
    <row r="22" spans="1:17" x14ac:dyDescent="0.2">
      <c r="A22" s="51" t="s">
        <v>25</v>
      </c>
      <c r="B22" t="s">
        <v>474</v>
      </c>
      <c r="C22" s="31">
        <v>37.119999999999997</v>
      </c>
      <c r="D22" s="31">
        <v>19.440000000000001</v>
      </c>
      <c r="E22" s="31">
        <v>2.79</v>
      </c>
      <c r="F22" s="31">
        <v>0</v>
      </c>
      <c r="G22" s="31">
        <v>1.2699999999999999E-2</v>
      </c>
      <c r="H22" s="31">
        <v>4.7300000000000002E-2</v>
      </c>
      <c r="I22" s="31">
        <v>1.8700000000000001E-2</v>
      </c>
      <c r="J22" s="31">
        <v>31.36</v>
      </c>
      <c r="K22" s="31">
        <v>6.63</v>
      </c>
      <c r="L22" s="31">
        <v>0</v>
      </c>
      <c r="M22" s="31">
        <v>0</v>
      </c>
      <c r="N22" s="31">
        <v>3.21</v>
      </c>
      <c r="O22" s="31">
        <v>0</v>
      </c>
      <c r="P22" s="31">
        <v>1.03E-2</v>
      </c>
      <c r="Q22" s="31">
        <v>100.63890000000001</v>
      </c>
    </row>
    <row r="23" spans="1:17" x14ac:dyDescent="0.2">
      <c r="A23" s="51" t="s">
        <v>25</v>
      </c>
      <c r="B23" t="s">
        <v>474</v>
      </c>
      <c r="C23" s="31">
        <v>36.93</v>
      </c>
      <c r="D23" s="31">
        <v>19.510000000000002</v>
      </c>
      <c r="E23" s="31">
        <v>2.82</v>
      </c>
      <c r="F23" s="31">
        <v>0</v>
      </c>
      <c r="G23" s="31">
        <v>2.5899999999999999E-2</v>
      </c>
      <c r="H23" s="31">
        <v>9.98E-2</v>
      </c>
      <c r="I23" s="31">
        <v>0</v>
      </c>
      <c r="J23" s="31">
        <v>31.16</v>
      </c>
      <c r="K23" s="31">
        <v>6.5</v>
      </c>
      <c r="L23" s="31">
        <v>2.5999999999999999E-2</v>
      </c>
      <c r="M23" s="31">
        <v>8.5000000000000006E-3</v>
      </c>
      <c r="N23" s="31">
        <v>3.26</v>
      </c>
      <c r="O23" s="31">
        <v>5.3E-3</v>
      </c>
      <c r="P23" s="31">
        <v>2.81E-2</v>
      </c>
      <c r="Q23" s="31">
        <v>100.3736</v>
      </c>
    </row>
    <row r="24" spans="1:17" x14ac:dyDescent="0.2">
      <c r="A24" s="51" t="s">
        <v>25</v>
      </c>
      <c r="B24" t="s">
        <v>475</v>
      </c>
      <c r="C24" s="31">
        <v>36.840000000000003</v>
      </c>
      <c r="D24" s="31">
        <v>19.55</v>
      </c>
      <c r="E24" s="31">
        <v>2.71</v>
      </c>
      <c r="F24" s="31">
        <v>0</v>
      </c>
      <c r="G24" s="31">
        <v>1.04E-2</v>
      </c>
      <c r="H24" s="31">
        <v>3.6200000000000003E-2</v>
      </c>
      <c r="I24" s="31">
        <v>8.8999999999999999E-3</v>
      </c>
      <c r="J24" s="31">
        <v>30.93</v>
      </c>
      <c r="K24" s="31">
        <v>6.63</v>
      </c>
      <c r="L24" s="31">
        <v>3.5999999999999999E-3</v>
      </c>
      <c r="M24" s="31">
        <v>0</v>
      </c>
      <c r="N24" s="31">
        <v>3.26</v>
      </c>
      <c r="O24" s="31">
        <v>1.2200000000000001E-2</v>
      </c>
      <c r="P24" s="31">
        <v>0</v>
      </c>
      <c r="Q24" s="31">
        <v>99.991299999999995</v>
      </c>
    </row>
    <row r="25" spans="1:17" x14ac:dyDescent="0.2">
      <c r="A25" s="51" t="s">
        <v>25</v>
      </c>
      <c r="B25" t="s">
        <v>475</v>
      </c>
      <c r="C25" s="31">
        <v>36.96</v>
      </c>
      <c r="D25" s="31">
        <v>19.45</v>
      </c>
      <c r="E25" s="31">
        <v>2.78</v>
      </c>
      <c r="F25" s="31">
        <v>0</v>
      </c>
      <c r="G25" s="31">
        <v>0</v>
      </c>
      <c r="H25" s="31">
        <v>1.66E-2</v>
      </c>
      <c r="I25" s="31">
        <v>0</v>
      </c>
      <c r="J25" s="31">
        <v>30.3</v>
      </c>
      <c r="K25" s="31">
        <v>6.79</v>
      </c>
      <c r="L25" s="31">
        <v>7.7999999999999996E-3</v>
      </c>
      <c r="M25" s="31">
        <v>1.6000000000000001E-3</v>
      </c>
      <c r="N25" s="31">
        <v>3.25</v>
      </c>
      <c r="O25" s="31">
        <v>3.1300000000000001E-2</v>
      </c>
      <c r="P25" s="31">
        <v>0</v>
      </c>
      <c r="Q25" s="31">
        <v>99.587400000000002</v>
      </c>
    </row>
    <row r="26" spans="1:17" x14ac:dyDescent="0.2">
      <c r="A26" s="51" t="s">
        <v>25</v>
      </c>
      <c r="B26" t="s">
        <v>475</v>
      </c>
      <c r="C26" s="31">
        <v>37.32</v>
      </c>
      <c r="D26" s="31">
        <v>19.43</v>
      </c>
      <c r="E26" s="31">
        <v>2.71</v>
      </c>
      <c r="F26" s="31">
        <v>0</v>
      </c>
      <c r="G26" s="31">
        <v>1.3100000000000001E-2</v>
      </c>
      <c r="H26" s="31">
        <v>4.6899999999999997E-2</v>
      </c>
      <c r="I26" s="31">
        <v>0</v>
      </c>
      <c r="J26" s="31">
        <v>31.23</v>
      </c>
      <c r="K26" s="31">
        <v>6.42</v>
      </c>
      <c r="L26" s="31">
        <v>0</v>
      </c>
      <c r="M26" s="31">
        <v>8.0000000000000002E-3</v>
      </c>
      <c r="N26" s="31">
        <v>3.32</v>
      </c>
      <c r="O26" s="31">
        <v>4.4600000000000001E-2</v>
      </c>
      <c r="P26" s="31">
        <v>0</v>
      </c>
      <c r="Q26" s="31">
        <v>100.5425</v>
      </c>
    </row>
    <row r="27" spans="1:17" x14ac:dyDescent="0.2">
      <c r="A27" s="51" t="s">
        <v>25</v>
      </c>
      <c r="B27" t="s">
        <v>476</v>
      </c>
      <c r="C27" s="31">
        <v>37.42</v>
      </c>
      <c r="D27" s="31">
        <v>19.75</v>
      </c>
      <c r="E27" s="31">
        <v>2.48</v>
      </c>
      <c r="F27" s="31">
        <v>0</v>
      </c>
      <c r="G27" s="31">
        <v>1.0800000000000001E-2</v>
      </c>
      <c r="H27" s="31">
        <v>1.04E-2</v>
      </c>
      <c r="I27" s="31">
        <v>6.3E-3</v>
      </c>
      <c r="J27" s="31">
        <v>35.61</v>
      </c>
      <c r="K27" s="31">
        <v>1.76</v>
      </c>
      <c r="L27" s="31">
        <v>0</v>
      </c>
      <c r="M27" s="31">
        <v>1.4999999999999999E-2</v>
      </c>
      <c r="N27" s="31">
        <v>4.54</v>
      </c>
      <c r="O27" s="31">
        <v>3.6200000000000003E-2</v>
      </c>
      <c r="P27" s="31">
        <v>0</v>
      </c>
      <c r="Q27" s="31">
        <v>101.6386</v>
      </c>
    </row>
    <row r="28" spans="1:17" x14ac:dyDescent="0.2">
      <c r="A28" s="51" t="s">
        <v>25</v>
      </c>
      <c r="B28" t="s">
        <v>476</v>
      </c>
      <c r="C28" s="31">
        <v>37.03</v>
      </c>
      <c r="D28" s="31">
        <v>19.53</v>
      </c>
      <c r="E28" s="31">
        <v>2.42</v>
      </c>
      <c r="F28" s="31">
        <v>0</v>
      </c>
      <c r="G28" s="31">
        <v>9.4000000000000004E-3</v>
      </c>
      <c r="H28" s="31">
        <v>3.39E-2</v>
      </c>
      <c r="I28" s="31">
        <v>0</v>
      </c>
      <c r="J28" s="31">
        <v>35.33</v>
      </c>
      <c r="K28" s="31">
        <v>1.81</v>
      </c>
      <c r="L28" s="31">
        <v>7.7999999999999996E-3</v>
      </c>
      <c r="M28" s="31">
        <v>9.1999999999999998E-3</v>
      </c>
      <c r="N28" s="31">
        <v>4.37</v>
      </c>
      <c r="O28" s="31">
        <v>3.9800000000000002E-2</v>
      </c>
      <c r="P28" s="31">
        <v>0</v>
      </c>
      <c r="Q28" s="31">
        <v>100.59</v>
      </c>
    </row>
    <row r="29" spans="1:17" x14ac:dyDescent="0.2">
      <c r="A29" s="51" t="s">
        <v>25</v>
      </c>
      <c r="B29" t="s">
        <v>476</v>
      </c>
      <c r="C29" s="31">
        <v>37.159999999999997</v>
      </c>
      <c r="D29" s="31">
        <v>19.989999999999998</v>
      </c>
      <c r="E29" s="31">
        <v>2.6</v>
      </c>
      <c r="F29" s="31">
        <v>2.9999999999999997E-4</v>
      </c>
      <c r="G29" s="31">
        <v>8.9999999999999993E-3</v>
      </c>
      <c r="H29" s="31">
        <v>1.61E-2</v>
      </c>
      <c r="I29" s="31">
        <v>0</v>
      </c>
      <c r="J29" s="31">
        <v>35.33</v>
      </c>
      <c r="K29" s="31">
        <v>1.81</v>
      </c>
      <c r="L29" s="31">
        <v>1.0500000000000001E-2</v>
      </c>
      <c r="M29" s="31">
        <v>3.0000000000000001E-3</v>
      </c>
      <c r="N29" s="31">
        <v>4.43</v>
      </c>
      <c r="O29" s="31">
        <v>2.4299999999999999E-2</v>
      </c>
      <c r="P29" s="31">
        <v>1.4999999999999999E-2</v>
      </c>
      <c r="Q29" s="31">
        <v>101.3981</v>
      </c>
    </row>
    <row r="30" spans="1:17" x14ac:dyDescent="0.2">
      <c r="A30" s="51" t="s">
        <v>25</v>
      </c>
      <c r="B30" t="s">
        <v>476</v>
      </c>
      <c r="C30" s="31">
        <v>36.93</v>
      </c>
      <c r="D30" s="31">
        <v>19.47</v>
      </c>
      <c r="E30" s="31">
        <v>2.67</v>
      </c>
      <c r="F30" s="31">
        <v>0</v>
      </c>
      <c r="G30" s="31">
        <v>1.6799999999999999E-2</v>
      </c>
      <c r="H30" s="31">
        <v>1.67E-2</v>
      </c>
      <c r="I30" s="31">
        <v>1.21E-2</v>
      </c>
      <c r="J30" s="31">
        <v>35.869999999999997</v>
      </c>
      <c r="K30" s="31">
        <v>1.89</v>
      </c>
      <c r="L30" s="31">
        <v>0</v>
      </c>
      <c r="M30" s="31">
        <v>1.0500000000000001E-2</v>
      </c>
      <c r="N30" s="31">
        <v>4.17</v>
      </c>
      <c r="O30" s="31">
        <v>5.2200000000000003E-2</v>
      </c>
      <c r="P30" s="31">
        <v>5.5999999999999999E-3</v>
      </c>
      <c r="Q30" s="31">
        <v>101.1138</v>
      </c>
    </row>
    <row r="31" spans="1:17" ht="16" thickBot="1" x14ac:dyDescent="0.25">
      <c r="A31" s="54" t="s">
        <v>25</v>
      </c>
      <c r="B31" t="s">
        <v>476</v>
      </c>
      <c r="C31" s="31">
        <v>38.49</v>
      </c>
      <c r="D31" s="31">
        <v>20.239999999999998</v>
      </c>
      <c r="E31" s="31">
        <v>0.98</v>
      </c>
      <c r="F31" s="31">
        <v>0</v>
      </c>
      <c r="G31" s="31">
        <v>5.7000000000000002E-3</v>
      </c>
      <c r="H31" s="31">
        <v>3.5900000000000001E-2</v>
      </c>
      <c r="I31" s="31">
        <v>0</v>
      </c>
      <c r="J31" s="31">
        <v>30.23</v>
      </c>
      <c r="K31" s="31">
        <v>0.67589999999999995</v>
      </c>
      <c r="L31" s="31">
        <v>0</v>
      </c>
      <c r="M31" s="31">
        <v>2.1299999999999999E-2</v>
      </c>
      <c r="N31" s="31">
        <v>9.9600000000000009</v>
      </c>
      <c r="O31" s="31">
        <v>1.89E-2</v>
      </c>
      <c r="P31" s="31">
        <v>4.7999999999999996E-3</v>
      </c>
      <c r="Q31" s="31">
        <v>100.66240000000001</v>
      </c>
    </row>
    <row r="33" spans="2:2" x14ac:dyDescent="0.2">
      <c r="B33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5C79-AE30-3246-8074-50F3C179F61F}">
  <dimension ref="A1:T76"/>
  <sheetViews>
    <sheetView zoomScale="95" zoomScaleNormal="95" workbookViewId="0">
      <selection activeCell="A50" sqref="A50:XFD50"/>
    </sheetView>
  </sheetViews>
  <sheetFormatPr baseColWidth="10" defaultRowHeight="15" x14ac:dyDescent="0.2"/>
  <cols>
    <col min="2" max="2" width="30.6640625" customWidth="1"/>
    <col min="19" max="19" width="13.6640625" customWidth="1"/>
  </cols>
  <sheetData>
    <row r="1" spans="1:20" x14ac:dyDescent="0.2">
      <c r="A1" s="48"/>
      <c r="B1" s="35" t="s">
        <v>553</v>
      </c>
      <c r="C1" s="32">
        <v>186.44</v>
      </c>
      <c r="D1" s="32">
        <v>127.78</v>
      </c>
      <c r="E1" s="32">
        <v>3340.17</v>
      </c>
      <c r="F1" s="32">
        <v>78</v>
      </c>
      <c r="G1" s="32">
        <v>88.67</v>
      </c>
      <c r="H1" s="32">
        <v>116.67</v>
      </c>
      <c r="I1" s="32">
        <v>65.94</v>
      </c>
      <c r="J1" s="32">
        <v>271.22000000000003</v>
      </c>
      <c r="K1" s="32">
        <v>153</v>
      </c>
      <c r="L1" s="32">
        <v>237.39</v>
      </c>
      <c r="M1" s="32">
        <v>74.28</v>
      </c>
      <c r="N1" s="32">
        <v>87.61</v>
      </c>
      <c r="O1" s="32">
        <v>66.89</v>
      </c>
      <c r="P1" s="32">
        <v>406.28</v>
      </c>
      <c r="S1" t="s">
        <v>684</v>
      </c>
      <c r="T1" t="s">
        <v>684</v>
      </c>
    </row>
    <row r="2" spans="1:20" x14ac:dyDescent="0.2">
      <c r="A2" s="49" t="s">
        <v>588</v>
      </c>
      <c r="B2" s="35" t="s">
        <v>135</v>
      </c>
      <c r="C2" s="38" t="s">
        <v>555</v>
      </c>
      <c r="D2" s="38" t="s">
        <v>555</v>
      </c>
      <c r="E2" s="38" t="s">
        <v>555</v>
      </c>
      <c r="F2" s="38" t="s">
        <v>555</v>
      </c>
      <c r="G2" s="38" t="s">
        <v>555</v>
      </c>
      <c r="H2" s="38" t="s">
        <v>555</v>
      </c>
      <c r="I2" s="38" t="s">
        <v>555</v>
      </c>
      <c r="J2" s="38" t="s">
        <v>555</v>
      </c>
      <c r="K2" s="38" t="s">
        <v>555</v>
      </c>
      <c r="L2" s="38" t="s">
        <v>555</v>
      </c>
      <c r="M2" s="38" t="s">
        <v>555</v>
      </c>
      <c r="N2" s="38" t="s">
        <v>555</v>
      </c>
      <c r="O2" s="38" t="s">
        <v>555</v>
      </c>
      <c r="P2" s="38" t="s">
        <v>555</v>
      </c>
      <c r="Q2" s="38" t="s">
        <v>555</v>
      </c>
      <c r="S2" s="38" t="s">
        <v>555</v>
      </c>
      <c r="T2" s="38" t="s">
        <v>555</v>
      </c>
    </row>
    <row r="3" spans="1:20" ht="16" thickBot="1" x14ac:dyDescent="0.25">
      <c r="A3" s="50"/>
      <c r="B3" s="29" t="s">
        <v>554</v>
      </c>
      <c r="C3" s="29" t="s">
        <v>277</v>
      </c>
      <c r="D3" s="29" t="s">
        <v>278</v>
      </c>
      <c r="E3" s="29" t="s">
        <v>338</v>
      </c>
      <c r="F3" s="29" t="s">
        <v>281</v>
      </c>
      <c r="G3" s="29" t="s">
        <v>308</v>
      </c>
      <c r="H3" s="29" t="s">
        <v>309</v>
      </c>
      <c r="I3" s="29" t="s">
        <v>280</v>
      </c>
      <c r="J3" s="29" t="s">
        <v>282</v>
      </c>
      <c r="K3" s="29" t="s">
        <v>283</v>
      </c>
      <c r="L3" s="29" t="s">
        <v>313</v>
      </c>
      <c r="M3" s="29" t="s">
        <v>284</v>
      </c>
      <c r="N3" s="29" t="s">
        <v>285</v>
      </c>
      <c r="O3" s="29" t="s">
        <v>286</v>
      </c>
      <c r="P3" s="29" t="s">
        <v>416</v>
      </c>
      <c r="Q3" s="29" t="s">
        <v>287</v>
      </c>
      <c r="S3" s="29" t="s">
        <v>680</v>
      </c>
      <c r="T3" s="29" t="s">
        <v>681</v>
      </c>
    </row>
    <row r="4" spans="1:20" ht="16" thickTop="1" x14ac:dyDescent="0.2">
      <c r="A4" s="51" t="s">
        <v>1</v>
      </c>
      <c r="B4" t="s">
        <v>358</v>
      </c>
      <c r="C4" s="31">
        <v>48.65</v>
      </c>
      <c r="D4" s="31">
        <v>37.14</v>
      </c>
      <c r="E4" s="31">
        <v>0</v>
      </c>
      <c r="F4" s="31">
        <v>3.44E-2</v>
      </c>
      <c r="G4" s="31">
        <v>5.1000000000000004E-3</v>
      </c>
      <c r="H4" s="31">
        <v>0</v>
      </c>
      <c r="I4" s="31">
        <v>10.07</v>
      </c>
      <c r="J4" s="31">
        <v>0.25069999999999998</v>
      </c>
      <c r="K4" s="31">
        <v>0</v>
      </c>
      <c r="L4" s="31">
        <v>1.17E-2</v>
      </c>
      <c r="M4" s="31">
        <v>0.28149999999999997</v>
      </c>
      <c r="N4" s="31">
        <v>2.46E-2</v>
      </c>
      <c r="O4" s="31">
        <v>0</v>
      </c>
      <c r="P4" s="30" t="s">
        <v>72</v>
      </c>
      <c r="Q4" s="31">
        <v>96.468100000000007</v>
      </c>
      <c r="S4" s="31">
        <f>0.255*O4</f>
        <v>0</v>
      </c>
      <c r="T4" s="31">
        <f>Q4-S4</f>
        <v>96.468100000000007</v>
      </c>
    </row>
    <row r="5" spans="1:20" x14ac:dyDescent="0.2">
      <c r="A5" s="51" t="s">
        <v>1</v>
      </c>
      <c r="B5" t="s">
        <v>359</v>
      </c>
      <c r="C5" s="31">
        <v>37.04</v>
      </c>
      <c r="D5" s="31">
        <v>15.8</v>
      </c>
      <c r="E5" s="31">
        <v>0</v>
      </c>
      <c r="F5" s="31">
        <v>3.0499999999999999E-2</v>
      </c>
      <c r="G5" s="31">
        <v>1.46E-2</v>
      </c>
      <c r="H5" s="31">
        <v>2.66</v>
      </c>
      <c r="I5" s="31">
        <v>9.17</v>
      </c>
      <c r="J5" s="31">
        <v>20.77</v>
      </c>
      <c r="K5" s="31">
        <v>0.30840000000000001</v>
      </c>
      <c r="L5" s="31">
        <v>0</v>
      </c>
      <c r="M5" s="31">
        <v>4.0800000000000003E-2</v>
      </c>
      <c r="N5" s="31">
        <v>11.21</v>
      </c>
      <c r="O5" s="31">
        <v>0.11459999999999999</v>
      </c>
      <c r="P5" s="30" t="s">
        <v>72</v>
      </c>
      <c r="Q5" s="31">
        <v>97.159000000000006</v>
      </c>
      <c r="S5" s="31">
        <f t="shared" ref="S5:S68" si="0">0.255*O5</f>
        <v>2.9222999999999999E-2</v>
      </c>
      <c r="T5" s="31">
        <f t="shared" ref="T5:T68" si="1">Q5-S5</f>
        <v>97.129777000000004</v>
      </c>
    </row>
    <row r="6" spans="1:20" x14ac:dyDescent="0.2">
      <c r="A6" s="51" t="s">
        <v>1</v>
      </c>
      <c r="B6" t="s">
        <v>360</v>
      </c>
      <c r="C6" s="31">
        <v>36.39</v>
      </c>
      <c r="D6" s="31">
        <v>15.51</v>
      </c>
      <c r="E6" s="31">
        <v>0</v>
      </c>
      <c r="F6" s="31">
        <v>4.87E-2</v>
      </c>
      <c r="G6" s="31">
        <v>9.1000000000000004E-3</v>
      </c>
      <c r="H6" s="31">
        <v>2.66</v>
      </c>
      <c r="I6" s="31">
        <v>9.02</v>
      </c>
      <c r="J6" s="31">
        <v>20.88</v>
      </c>
      <c r="K6" s="31">
        <v>0.33100000000000002</v>
      </c>
      <c r="L6" s="31">
        <v>0</v>
      </c>
      <c r="M6" s="31">
        <v>2.8899999999999999E-2</v>
      </c>
      <c r="N6" s="31">
        <v>11.19</v>
      </c>
      <c r="O6" s="31">
        <v>0.1268</v>
      </c>
      <c r="P6" s="30" t="s">
        <v>72</v>
      </c>
      <c r="Q6" s="31">
        <v>96.194599999999994</v>
      </c>
      <c r="S6" s="31">
        <f t="shared" si="0"/>
        <v>3.2334000000000002E-2</v>
      </c>
      <c r="T6" s="31">
        <f t="shared" si="1"/>
        <v>96.162265999999988</v>
      </c>
    </row>
    <row r="7" spans="1:20" x14ac:dyDescent="0.2">
      <c r="A7" s="51" t="s">
        <v>1</v>
      </c>
      <c r="B7" t="s">
        <v>361</v>
      </c>
      <c r="C7" s="31">
        <v>33.58</v>
      </c>
      <c r="D7" s="31">
        <v>17.46</v>
      </c>
      <c r="E7" s="31">
        <v>0</v>
      </c>
      <c r="F7" s="31">
        <v>0.2329</v>
      </c>
      <c r="G7" s="31">
        <v>2.9999999999999997E-4</v>
      </c>
      <c r="H7" s="31">
        <v>0.5645</v>
      </c>
      <c r="I7" s="31">
        <v>6.2</v>
      </c>
      <c r="J7" s="31">
        <v>22.21</v>
      </c>
      <c r="K7" s="31">
        <v>0.42230000000000001</v>
      </c>
      <c r="L7" s="31">
        <v>0</v>
      </c>
      <c r="M7" s="31">
        <v>5.7299999999999997E-2</v>
      </c>
      <c r="N7" s="31">
        <v>12.49</v>
      </c>
      <c r="O7" s="31">
        <v>0.13780000000000001</v>
      </c>
      <c r="P7" s="30" t="s">
        <v>72</v>
      </c>
      <c r="Q7" s="31">
        <v>93.355099999999993</v>
      </c>
      <c r="S7" s="31">
        <f t="shared" si="0"/>
        <v>3.5139000000000004E-2</v>
      </c>
      <c r="T7" s="31">
        <f t="shared" si="1"/>
        <v>93.319960999999992</v>
      </c>
    </row>
    <row r="8" spans="1:20" x14ac:dyDescent="0.2">
      <c r="A8" s="51" t="s">
        <v>1</v>
      </c>
      <c r="B8" t="s">
        <v>362</v>
      </c>
      <c r="C8" s="31">
        <v>37.19</v>
      </c>
      <c r="D8" s="31">
        <v>15.6</v>
      </c>
      <c r="E8" s="31">
        <v>0</v>
      </c>
      <c r="F8" s="31">
        <v>9.7699999999999995E-2</v>
      </c>
      <c r="G8" s="31">
        <v>8.0000000000000002E-3</v>
      </c>
      <c r="H8" s="31">
        <v>2.63</v>
      </c>
      <c r="I8" s="31">
        <v>9.24</v>
      </c>
      <c r="J8" s="31">
        <v>20.69</v>
      </c>
      <c r="K8" s="31">
        <v>0.3407</v>
      </c>
      <c r="L8" s="31">
        <v>5.1999999999999998E-3</v>
      </c>
      <c r="M8" s="31">
        <v>5.1400000000000001E-2</v>
      </c>
      <c r="N8" s="31">
        <v>11</v>
      </c>
      <c r="O8" s="31">
        <v>0.11219999999999999</v>
      </c>
      <c r="P8" s="30" t="s">
        <v>72</v>
      </c>
      <c r="Q8" s="31">
        <v>96.965299999999999</v>
      </c>
      <c r="S8" s="31">
        <f t="shared" si="0"/>
        <v>2.8610999999999998E-2</v>
      </c>
      <c r="T8" s="31">
        <f t="shared" si="1"/>
        <v>96.936689000000001</v>
      </c>
    </row>
    <row r="9" spans="1:20" x14ac:dyDescent="0.2">
      <c r="A9" s="51" t="s">
        <v>1</v>
      </c>
      <c r="B9" t="s">
        <v>363</v>
      </c>
      <c r="C9" s="31">
        <v>37.15</v>
      </c>
      <c r="D9" s="31">
        <v>15.35</v>
      </c>
      <c r="E9" s="31">
        <v>0</v>
      </c>
      <c r="F9" s="31">
        <v>1.8800000000000001E-2</v>
      </c>
      <c r="G9" s="31">
        <v>1.77E-2</v>
      </c>
      <c r="H9" s="31">
        <v>2.76</v>
      </c>
      <c r="I9" s="31">
        <v>9.18</v>
      </c>
      <c r="J9" s="31">
        <v>21.28</v>
      </c>
      <c r="K9" s="31">
        <v>0.3276</v>
      </c>
      <c r="L9" s="31">
        <v>4.6100000000000002E-2</v>
      </c>
      <c r="M9" s="31">
        <v>5.4899999999999997E-2</v>
      </c>
      <c r="N9" s="31">
        <v>11.25</v>
      </c>
      <c r="O9" s="31">
        <v>0.1242</v>
      </c>
      <c r="P9" s="30" t="s">
        <v>72</v>
      </c>
      <c r="Q9" s="31">
        <v>97.559299999999993</v>
      </c>
      <c r="S9" s="31">
        <f t="shared" si="0"/>
        <v>3.1671000000000005E-2</v>
      </c>
      <c r="T9" s="31">
        <f t="shared" si="1"/>
        <v>97.52762899999999</v>
      </c>
    </row>
    <row r="10" spans="1:20" x14ac:dyDescent="0.2">
      <c r="A10" s="51" t="s">
        <v>1</v>
      </c>
      <c r="B10" t="s">
        <v>364</v>
      </c>
      <c r="C10" s="31">
        <v>37.020000000000003</v>
      </c>
      <c r="D10" s="31">
        <v>15.27</v>
      </c>
      <c r="E10" s="31">
        <v>0</v>
      </c>
      <c r="F10" s="31">
        <v>2.6100000000000002E-2</v>
      </c>
      <c r="G10" s="31">
        <v>8.9999999999999993E-3</v>
      </c>
      <c r="H10" s="31">
        <v>3.38</v>
      </c>
      <c r="I10" s="31">
        <v>9.48</v>
      </c>
      <c r="J10" s="31">
        <v>20.86</v>
      </c>
      <c r="K10" s="31">
        <v>0.34670000000000001</v>
      </c>
      <c r="L10" s="31">
        <v>5.9799999999999999E-2</v>
      </c>
      <c r="M10" s="31">
        <v>3.9699999999999999E-2</v>
      </c>
      <c r="N10" s="31">
        <v>10.99</v>
      </c>
      <c r="O10" s="31">
        <v>0.1216</v>
      </c>
      <c r="P10" s="30" t="s">
        <v>72</v>
      </c>
      <c r="Q10" s="31">
        <v>97.602999999999994</v>
      </c>
      <c r="S10" s="31">
        <f t="shared" si="0"/>
        <v>3.1008000000000001E-2</v>
      </c>
      <c r="T10" s="31">
        <f t="shared" si="1"/>
        <v>97.571991999999995</v>
      </c>
    </row>
    <row r="11" spans="1:20" x14ac:dyDescent="0.2">
      <c r="A11" s="51" t="s">
        <v>1</v>
      </c>
      <c r="B11" t="s">
        <v>365</v>
      </c>
      <c r="C11" s="31">
        <v>36.28</v>
      </c>
      <c r="D11" s="31">
        <v>15</v>
      </c>
      <c r="E11" s="31">
        <v>0</v>
      </c>
      <c r="F11" s="31">
        <v>0.21840000000000001</v>
      </c>
      <c r="G11" s="31">
        <v>1.7999999999999999E-2</v>
      </c>
      <c r="H11" s="31">
        <v>3.21</v>
      </c>
      <c r="I11" s="31">
        <v>8.9600000000000009</v>
      </c>
      <c r="J11" s="31">
        <v>20.99</v>
      </c>
      <c r="K11" s="31">
        <v>0.3458</v>
      </c>
      <c r="L11" s="31">
        <v>0</v>
      </c>
      <c r="M11" s="31">
        <v>5.4600000000000003E-2</v>
      </c>
      <c r="N11" s="31">
        <v>11.01</v>
      </c>
      <c r="O11" s="31">
        <v>0.1196</v>
      </c>
      <c r="P11" s="30" t="s">
        <v>72</v>
      </c>
      <c r="Q11" s="31">
        <v>96.206500000000005</v>
      </c>
      <c r="S11" s="31">
        <f t="shared" si="0"/>
        <v>3.0498000000000001E-2</v>
      </c>
      <c r="T11" s="31">
        <f t="shared" si="1"/>
        <v>96.176002000000011</v>
      </c>
    </row>
    <row r="12" spans="1:20" x14ac:dyDescent="0.2">
      <c r="A12" s="51" t="s">
        <v>1</v>
      </c>
      <c r="B12" t="s">
        <v>366</v>
      </c>
      <c r="C12" s="31">
        <v>37.24</v>
      </c>
      <c r="D12" s="31">
        <v>15.52</v>
      </c>
      <c r="E12" s="31">
        <v>0</v>
      </c>
      <c r="F12" s="31">
        <v>8.3999999999999995E-3</v>
      </c>
      <c r="G12" s="31">
        <v>2.07E-2</v>
      </c>
      <c r="H12" s="31">
        <v>3.54</v>
      </c>
      <c r="I12" s="31">
        <v>9.5</v>
      </c>
      <c r="J12" s="31">
        <v>21.23</v>
      </c>
      <c r="K12" s="31">
        <v>0.37769999999999998</v>
      </c>
      <c r="L12" s="31">
        <v>1.15E-2</v>
      </c>
      <c r="M12" s="31">
        <v>3.2599999999999997E-2</v>
      </c>
      <c r="N12" s="31">
        <v>10.97</v>
      </c>
      <c r="O12" s="31">
        <v>9.7799999999999998E-2</v>
      </c>
      <c r="P12" s="30" t="s">
        <v>72</v>
      </c>
      <c r="Q12" s="31">
        <v>98.5488</v>
      </c>
      <c r="S12" s="31">
        <f t="shared" si="0"/>
        <v>2.4938999999999999E-2</v>
      </c>
      <c r="T12" s="31">
        <f t="shared" si="1"/>
        <v>98.523860999999997</v>
      </c>
    </row>
    <row r="13" spans="1:20" x14ac:dyDescent="0.2">
      <c r="A13" s="51" t="s">
        <v>1</v>
      </c>
      <c r="B13" t="s">
        <v>367</v>
      </c>
      <c r="C13" s="31">
        <v>37.25</v>
      </c>
      <c r="D13" s="31">
        <v>15.67</v>
      </c>
      <c r="E13" s="31">
        <v>0</v>
      </c>
      <c r="F13" s="31">
        <v>2.5899999999999999E-2</v>
      </c>
      <c r="G13" s="31">
        <v>1.89E-2</v>
      </c>
      <c r="H13" s="31">
        <v>3.3</v>
      </c>
      <c r="I13" s="31">
        <v>9.35</v>
      </c>
      <c r="J13" s="31">
        <v>20.79</v>
      </c>
      <c r="K13" s="31">
        <v>0.37909999999999999</v>
      </c>
      <c r="L13" s="31">
        <v>1.89E-2</v>
      </c>
      <c r="M13" s="31">
        <v>4.1300000000000003E-2</v>
      </c>
      <c r="N13" s="31">
        <v>11.05</v>
      </c>
      <c r="O13" s="31">
        <v>0.1236</v>
      </c>
      <c r="P13" s="30" t="s">
        <v>72</v>
      </c>
      <c r="Q13" s="31">
        <v>98.017700000000005</v>
      </c>
      <c r="S13" s="31">
        <f t="shared" si="0"/>
        <v>3.1518000000000004E-2</v>
      </c>
      <c r="T13" s="31">
        <f t="shared" si="1"/>
        <v>97.986181999999999</v>
      </c>
    </row>
    <row r="14" spans="1:20" x14ac:dyDescent="0.2">
      <c r="A14" s="51"/>
      <c r="P14" s="30"/>
      <c r="S14" s="31"/>
      <c r="T14" s="31"/>
    </row>
    <row r="15" spans="1:20" x14ac:dyDescent="0.2">
      <c r="A15" s="51" t="s">
        <v>15</v>
      </c>
      <c r="B15" t="s">
        <v>376</v>
      </c>
      <c r="C15" s="31">
        <v>36.270000000000003</v>
      </c>
      <c r="D15" s="31">
        <v>15.56</v>
      </c>
      <c r="E15" s="31">
        <v>0</v>
      </c>
      <c r="F15" s="31">
        <v>0</v>
      </c>
      <c r="G15" s="31">
        <v>1.3100000000000001E-2</v>
      </c>
      <c r="H15" s="31">
        <v>3.23</v>
      </c>
      <c r="I15" s="31">
        <v>9.2799999999999994</v>
      </c>
      <c r="J15" s="31">
        <v>23.09</v>
      </c>
      <c r="K15" s="31">
        <v>0.4405</v>
      </c>
      <c r="L15" s="31">
        <v>5.33E-2</v>
      </c>
      <c r="M15" s="31">
        <v>5.2200000000000003E-2</v>
      </c>
      <c r="N15" s="31">
        <v>9.2100000000000009</v>
      </c>
      <c r="O15" s="31">
        <v>0.1615</v>
      </c>
      <c r="P15" s="30" t="s">
        <v>72</v>
      </c>
      <c r="Q15" s="31">
        <v>97.360600000000005</v>
      </c>
      <c r="S15" s="31">
        <f t="shared" si="0"/>
        <v>4.1182500000000004E-2</v>
      </c>
      <c r="T15" s="31">
        <f t="shared" si="1"/>
        <v>97.3194175</v>
      </c>
    </row>
    <row r="16" spans="1:20" x14ac:dyDescent="0.2">
      <c r="A16" s="51" t="s">
        <v>15</v>
      </c>
      <c r="B16" t="s">
        <v>377</v>
      </c>
      <c r="C16" s="31">
        <v>30.88</v>
      </c>
      <c r="D16" s="31">
        <v>13.89</v>
      </c>
      <c r="E16" s="31">
        <v>0</v>
      </c>
      <c r="F16" s="31">
        <v>1.6299999999999999E-2</v>
      </c>
      <c r="G16" s="31">
        <v>3.1800000000000002E-2</v>
      </c>
      <c r="H16" s="31">
        <v>3.28</v>
      </c>
      <c r="I16" s="31">
        <v>9.17</v>
      </c>
      <c r="J16" s="31">
        <v>22.7</v>
      </c>
      <c r="K16" s="31">
        <v>0.4496</v>
      </c>
      <c r="L16" s="31">
        <v>0</v>
      </c>
      <c r="M16" s="31">
        <v>3.2500000000000001E-2</v>
      </c>
      <c r="N16" s="31">
        <v>9.4700000000000006</v>
      </c>
      <c r="O16" s="31">
        <v>0.15690000000000001</v>
      </c>
      <c r="P16" s="30" t="s">
        <v>72</v>
      </c>
      <c r="Q16" s="31">
        <v>90.077100000000002</v>
      </c>
      <c r="S16" s="31">
        <f t="shared" si="0"/>
        <v>4.0009500000000003E-2</v>
      </c>
      <c r="T16" s="31">
        <f t="shared" si="1"/>
        <v>90.037090500000005</v>
      </c>
    </row>
    <row r="17" spans="1:20" x14ac:dyDescent="0.2">
      <c r="A17" s="51" t="s">
        <v>15</v>
      </c>
      <c r="B17" t="s">
        <v>378</v>
      </c>
      <c r="C17" s="31">
        <v>35.9</v>
      </c>
      <c r="D17" s="31">
        <v>15.47</v>
      </c>
      <c r="E17" s="31">
        <v>0</v>
      </c>
      <c r="F17" s="31">
        <v>3.15E-2</v>
      </c>
      <c r="G17" s="31">
        <v>3.9E-2</v>
      </c>
      <c r="H17" s="31">
        <v>3.21</v>
      </c>
      <c r="I17" s="31">
        <v>9.16</v>
      </c>
      <c r="J17" s="31">
        <v>23.54</v>
      </c>
      <c r="K17" s="31">
        <v>0.48</v>
      </c>
      <c r="L17" s="31">
        <v>2.92E-2</v>
      </c>
      <c r="M17" s="31">
        <v>5.16E-2</v>
      </c>
      <c r="N17" s="31">
        <v>9.18</v>
      </c>
      <c r="O17" s="31">
        <v>0.16650000000000001</v>
      </c>
      <c r="P17" s="30" t="s">
        <v>72</v>
      </c>
      <c r="Q17" s="31">
        <v>97.257900000000006</v>
      </c>
      <c r="S17" s="31">
        <f t="shared" si="0"/>
        <v>4.2457500000000002E-2</v>
      </c>
      <c r="T17" s="31">
        <f t="shared" si="1"/>
        <v>97.215442500000009</v>
      </c>
    </row>
    <row r="18" spans="1:20" x14ac:dyDescent="0.2">
      <c r="A18" s="51" t="s">
        <v>15</v>
      </c>
      <c r="B18" t="s">
        <v>379</v>
      </c>
      <c r="C18" s="31">
        <v>36.22</v>
      </c>
      <c r="D18" s="31">
        <v>15.42</v>
      </c>
      <c r="E18" s="31">
        <v>0</v>
      </c>
      <c r="F18" s="31">
        <v>4.9000000000000002E-2</v>
      </c>
      <c r="G18" s="31">
        <v>3.8199999999999998E-2</v>
      </c>
      <c r="H18" s="31">
        <v>3.25</v>
      </c>
      <c r="I18" s="31">
        <v>9.27</v>
      </c>
      <c r="J18" s="31">
        <v>23.31</v>
      </c>
      <c r="K18" s="31">
        <v>0.49730000000000002</v>
      </c>
      <c r="L18" s="31">
        <v>3.0300000000000001E-2</v>
      </c>
      <c r="M18" s="31">
        <v>2.0199999999999999E-2</v>
      </c>
      <c r="N18" s="31">
        <v>9.41</v>
      </c>
      <c r="O18" s="31">
        <v>0.15970000000000001</v>
      </c>
      <c r="P18" s="30" t="s">
        <v>72</v>
      </c>
      <c r="Q18" s="31">
        <v>97.674800000000005</v>
      </c>
      <c r="S18" s="31">
        <f t="shared" si="0"/>
        <v>4.0723500000000003E-2</v>
      </c>
      <c r="T18" s="31">
        <f t="shared" si="1"/>
        <v>97.634076500000006</v>
      </c>
    </row>
    <row r="19" spans="1:20" x14ac:dyDescent="0.2">
      <c r="A19" s="51" t="s">
        <v>15</v>
      </c>
      <c r="B19" t="s">
        <v>380</v>
      </c>
      <c r="C19" s="31">
        <v>34.479999999999997</v>
      </c>
      <c r="D19" s="31">
        <v>14.99</v>
      </c>
      <c r="E19" s="31">
        <v>0</v>
      </c>
      <c r="F19" s="31">
        <v>0.19989999999999999</v>
      </c>
      <c r="G19" s="31">
        <v>2.1000000000000001E-2</v>
      </c>
      <c r="H19" s="31">
        <v>3.17</v>
      </c>
      <c r="I19" s="31">
        <v>8.5399999999999991</v>
      </c>
      <c r="J19" s="31">
        <v>22.13</v>
      </c>
      <c r="K19" s="31">
        <v>0.46560000000000001</v>
      </c>
      <c r="L19" s="31">
        <v>0</v>
      </c>
      <c r="M19" s="31">
        <v>6.9500000000000006E-2</v>
      </c>
      <c r="N19" s="31">
        <v>8.61</v>
      </c>
      <c r="O19" s="31">
        <v>0.15640000000000001</v>
      </c>
      <c r="P19" s="30" t="s">
        <v>72</v>
      </c>
      <c r="Q19" s="31">
        <v>92.832499999999996</v>
      </c>
      <c r="S19" s="31">
        <f t="shared" si="0"/>
        <v>3.9882000000000001E-2</v>
      </c>
      <c r="T19" s="31">
        <f t="shared" si="1"/>
        <v>92.79261799999999</v>
      </c>
    </row>
    <row r="20" spans="1:20" x14ac:dyDescent="0.2">
      <c r="A20" s="51" t="s">
        <v>15</v>
      </c>
      <c r="B20" t="s">
        <v>380</v>
      </c>
      <c r="C20" s="31">
        <v>33.71</v>
      </c>
      <c r="D20" s="31">
        <v>14.52</v>
      </c>
      <c r="E20" s="31">
        <v>0</v>
      </c>
      <c r="F20" s="31">
        <v>0.20519999999999999</v>
      </c>
      <c r="G20" s="31">
        <v>4.0800000000000003E-2</v>
      </c>
      <c r="H20" s="31">
        <v>3.08</v>
      </c>
      <c r="I20" s="31">
        <v>8.35</v>
      </c>
      <c r="J20" s="31">
        <v>22</v>
      </c>
      <c r="K20" s="31">
        <v>0.4698</v>
      </c>
      <c r="L20" s="31">
        <v>0</v>
      </c>
      <c r="M20" s="31">
        <v>6.3799999999999996E-2</v>
      </c>
      <c r="N20" s="31">
        <v>8.81</v>
      </c>
      <c r="O20" s="31">
        <v>0.1676</v>
      </c>
      <c r="P20" s="30" t="s">
        <v>72</v>
      </c>
      <c r="Q20" s="31">
        <v>91.417299999999997</v>
      </c>
      <c r="S20" s="31">
        <f t="shared" si="0"/>
        <v>4.2737999999999998E-2</v>
      </c>
      <c r="T20" s="31">
        <f t="shared" si="1"/>
        <v>91.374561999999997</v>
      </c>
    </row>
    <row r="21" spans="1:20" x14ac:dyDescent="0.2">
      <c r="A21" s="51" t="s">
        <v>15</v>
      </c>
      <c r="B21" t="s">
        <v>381</v>
      </c>
      <c r="C21" s="31">
        <v>28.26</v>
      </c>
      <c r="D21" s="31">
        <v>12.94</v>
      </c>
      <c r="E21" s="31">
        <v>0</v>
      </c>
      <c r="F21" s="31">
        <v>0.1951</v>
      </c>
      <c r="G21" s="31">
        <v>4.4499999999999998E-2</v>
      </c>
      <c r="H21" s="31">
        <v>2.95</v>
      </c>
      <c r="I21" s="31">
        <v>7.54</v>
      </c>
      <c r="J21" s="31">
        <v>20.7</v>
      </c>
      <c r="K21" s="31">
        <v>0.42720000000000002</v>
      </c>
      <c r="L21" s="31">
        <v>0</v>
      </c>
      <c r="M21" s="31">
        <v>8.8099999999999998E-2</v>
      </c>
      <c r="N21" s="31">
        <v>8.2899999999999991</v>
      </c>
      <c r="O21" s="31">
        <v>0.13650000000000001</v>
      </c>
      <c r="P21" s="30" t="s">
        <v>72</v>
      </c>
      <c r="Q21" s="31">
        <v>81.571399999999997</v>
      </c>
      <c r="S21" s="31">
        <f t="shared" si="0"/>
        <v>3.4807500000000005E-2</v>
      </c>
      <c r="T21" s="31">
        <f t="shared" si="1"/>
        <v>81.536592499999998</v>
      </c>
    </row>
    <row r="22" spans="1:20" x14ac:dyDescent="0.2">
      <c r="A22" s="51" t="s">
        <v>15</v>
      </c>
      <c r="B22" t="s">
        <v>382</v>
      </c>
      <c r="C22" s="31">
        <v>35.619999999999997</v>
      </c>
      <c r="D22" s="31">
        <v>15.49</v>
      </c>
      <c r="E22" s="31">
        <v>0</v>
      </c>
      <c r="F22" s="31">
        <v>6.8900000000000003E-2</v>
      </c>
      <c r="G22" s="31">
        <v>2.7099999999999999E-2</v>
      </c>
      <c r="H22" s="31">
        <v>3.2</v>
      </c>
      <c r="I22" s="31">
        <v>9.14</v>
      </c>
      <c r="J22" s="31">
        <v>23.32</v>
      </c>
      <c r="K22" s="31">
        <v>0.49259999999999998</v>
      </c>
      <c r="L22" s="31">
        <v>3.44E-2</v>
      </c>
      <c r="M22" s="31">
        <v>8.3900000000000002E-2</v>
      </c>
      <c r="N22" s="31">
        <v>9.2899999999999991</v>
      </c>
      <c r="O22" s="31">
        <v>0.17580000000000001</v>
      </c>
      <c r="P22" s="30" t="s">
        <v>72</v>
      </c>
      <c r="Q22" s="31">
        <v>96.942700000000002</v>
      </c>
      <c r="S22" s="31">
        <f t="shared" si="0"/>
        <v>4.4829000000000001E-2</v>
      </c>
      <c r="T22" s="31">
        <f t="shared" si="1"/>
        <v>96.897871000000009</v>
      </c>
    </row>
    <row r="23" spans="1:20" x14ac:dyDescent="0.2">
      <c r="A23" s="51" t="s">
        <v>15</v>
      </c>
      <c r="B23" t="s">
        <v>383</v>
      </c>
      <c r="C23" s="31">
        <v>31.96</v>
      </c>
      <c r="D23" s="31">
        <v>13.61</v>
      </c>
      <c r="E23" s="31">
        <v>0</v>
      </c>
      <c r="F23" s="31">
        <v>6.2100000000000002E-2</v>
      </c>
      <c r="G23" s="31">
        <v>1.9E-2</v>
      </c>
      <c r="H23" s="31">
        <v>2.81</v>
      </c>
      <c r="I23" s="31">
        <v>7.96</v>
      </c>
      <c r="J23" s="31">
        <v>21.79</v>
      </c>
      <c r="K23" s="31">
        <v>0.43709999999999999</v>
      </c>
      <c r="L23" s="31">
        <v>5.1999999999999998E-3</v>
      </c>
      <c r="M23" s="31">
        <v>5.8999999999999997E-2</v>
      </c>
      <c r="N23" s="31">
        <v>8.14</v>
      </c>
      <c r="O23" s="31">
        <v>0.27489999999999998</v>
      </c>
      <c r="P23" s="30" t="s">
        <v>72</v>
      </c>
      <c r="Q23" s="31">
        <v>87.127399999999994</v>
      </c>
      <c r="S23" s="31">
        <f t="shared" si="0"/>
        <v>7.0099499999999995E-2</v>
      </c>
      <c r="T23" s="31">
        <f t="shared" si="1"/>
        <v>87.057300499999997</v>
      </c>
    </row>
    <row r="24" spans="1:20" x14ac:dyDescent="0.2">
      <c r="A24" s="51" t="s">
        <v>15</v>
      </c>
      <c r="B24" t="s">
        <v>384</v>
      </c>
      <c r="C24" s="31">
        <v>34.93</v>
      </c>
      <c r="D24" s="31">
        <v>14.91</v>
      </c>
      <c r="E24" s="31">
        <v>0</v>
      </c>
      <c r="F24" s="31">
        <v>6.0999999999999999E-2</v>
      </c>
      <c r="G24" s="31">
        <v>1.2E-2</v>
      </c>
      <c r="H24" s="31">
        <v>3.07</v>
      </c>
      <c r="I24" s="31">
        <v>8.9700000000000006</v>
      </c>
      <c r="J24" s="31">
        <v>24</v>
      </c>
      <c r="K24" s="31">
        <v>0.49149999999999999</v>
      </c>
      <c r="L24" s="31">
        <v>1.5699999999999999E-2</v>
      </c>
      <c r="M24" s="31">
        <v>4.7100000000000003E-2</v>
      </c>
      <c r="N24" s="31">
        <v>9.0500000000000007</v>
      </c>
      <c r="O24" s="31">
        <v>0.1956</v>
      </c>
      <c r="P24" s="30" t="s">
        <v>72</v>
      </c>
      <c r="Q24" s="31">
        <v>95.753</v>
      </c>
      <c r="S24" s="31">
        <f t="shared" si="0"/>
        <v>4.9877999999999999E-2</v>
      </c>
      <c r="T24" s="31">
        <f t="shared" si="1"/>
        <v>95.703121999999993</v>
      </c>
    </row>
    <row r="25" spans="1:20" x14ac:dyDescent="0.2">
      <c r="A25" s="51" t="s">
        <v>15</v>
      </c>
      <c r="B25" t="s">
        <v>385</v>
      </c>
      <c r="C25" s="31">
        <v>35.19</v>
      </c>
      <c r="D25" s="31">
        <v>15</v>
      </c>
      <c r="E25" s="31">
        <v>0</v>
      </c>
      <c r="F25" s="31">
        <v>9.7999999999999997E-3</v>
      </c>
      <c r="G25" s="31">
        <v>2.0299999999999999E-2</v>
      </c>
      <c r="H25" s="31">
        <v>3.04</v>
      </c>
      <c r="I25" s="31">
        <v>9.3000000000000007</v>
      </c>
      <c r="J25" s="31">
        <v>24.36</v>
      </c>
      <c r="K25" s="31">
        <v>0.47870000000000001</v>
      </c>
      <c r="L25" s="31">
        <v>0</v>
      </c>
      <c r="M25" s="31">
        <v>4.4600000000000001E-2</v>
      </c>
      <c r="N25" s="31">
        <v>9.25</v>
      </c>
      <c r="O25" s="31">
        <v>0.19120000000000001</v>
      </c>
      <c r="P25" s="30" t="s">
        <v>72</v>
      </c>
      <c r="Q25" s="31">
        <v>96.884699999999995</v>
      </c>
      <c r="S25" s="31">
        <f t="shared" si="0"/>
        <v>4.8756000000000001E-2</v>
      </c>
      <c r="T25" s="31">
        <f t="shared" si="1"/>
        <v>96.835943999999998</v>
      </c>
    </row>
    <row r="26" spans="1:20" x14ac:dyDescent="0.2">
      <c r="A26" s="51" t="s">
        <v>15</v>
      </c>
      <c r="B26" t="s">
        <v>386</v>
      </c>
      <c r="C26" s="31">
        <v>35.5</v>
      </c>
      <c r="D26" s="31">
        <v>15.12</v>
      </c>
      <c r="E26" s="31">
        <v>0</v>
      </c>
      <c r="F26" s="31">
        <v>4.7600000000000003E-2</v>
      </c>
      <c r="G26" s="31">
        <v>1.17E-2</v>
      </c>
      <c r="H26" s="31">
        <v>3.24</v>
      </c>
      <c r="I26" s="31">
        <v>9.19</v>
      </c>
      <c r="J26" s="31">
        <v>24.19</v>
      </c>
      <c r="K26" s="31">
        <v>0.50990000000000002</v>
      </c>
      <c r="L26" s="31">
        <v>1.8800000000000001E-2</v>
      </c>
      <c r="M26" s="31">
        <v>5.5E-2</v>
      </c>
      <c r="N26" s="31">
        <v>9.17</v>
      </c>
      <c r="O26" s="31">
        <v>0.1578</v>
      </c>
      <c r="P26" s="30" t="s">
        <v>72</v>
      </c>
      <c r="Q26" s="31">
        <v>97.210899999999995</v>
      </c>
      <c r="S26" s="31">
        <f t="shared" si="0"/>
        <v>4.0238999999999997E-2</v>
      </c>
      <c r="T26" s="31">
        <f t="shared" si="1"/>
        <v>97.170660999999996</v>
      </c>
    </row>
    <row r="27" spans="1:20" x14ac:dyDescent="0.2">
      <c r="A27" s="51" t="s">
        <v>15</v>
      </c>
      <c r="B27" t="s">
        <v>387</v>
      </c>
      <c r="C27" s="31">
        <v>35.619999999999997</v>
      </c>
      <c r="D27" s="31">
        <v>14.91</v>
      </c>
      <c r="E27" s="31">
        <v>0</v>
      </c>
      <c r="F27" s="31">
        <v>0.2208</v>
      </c>
      <c r="G27" s="31">
        <v>3.3099999999999997E-2</v>
      </c>
      <c r="H27" s="31">
        <v>3.4</v>
      </c>
      <c r="I27" s="31">
        <v>9.0500000000000007</v>
      </c>
      <c r="J27" s="31">
        <v>24.02</v>
      </c>
      <c r="K27" s="31">
        <v>0.45960000000000001</v>
      </c>
      <c r="L27" s="31">
        <v>3.5499999999999997E-2</v>
      </c>
      <c r="M27" s="31">
        <v>4.8899999999999999E-2</v>
      </c>
      <c r="N27" s="31">
        <v>9.1199999999999992</v>
      </c>
      <c r="O27" s="31">
        <v>0.16470000000000001</v>
      </c>
      <c r="P27" s="30" t="s">
        <v>72</v>
      </c>
      <c r="Q27" s="31">
        <v>97.082700000000003</v>
      </c>
      <c r="S27" s="31">
        <f t="shared" si="0"/>
        <v>4.1998500000000001E-2</v>
      </c>
      <c r="T27" s="31">
        <f t="shared" si="1"/>
        <v>97.040701499999997</v>
      </c>
    </row>
    <row r="28" spans="1:20" x14ac:dyDescent="0.2">
      <c r="A28" s="51"/>
      <c r="S28" s="31"/>
      <c r="T28" s="31"/>
    </row>
    <row r="29" spans="1:20" x14ac:dyDescent="0.2">
      <c r="A29" s="51" t="s">
        <v>22</v>
      </c>
      <c r="B29" t="s">
        <v>426</v>
      </c>
      <c r="C29" s="31">
        <v>45.94</v>
      </c>
      <c r="D29" s="31">
        <v>27.96</v>
      </c>
      <c r="E29" s="30" t="s">
        <v>72</v>
      </c>
      <c r="F29" s="31">
        <v>0.1022</v>
      </c>
      <c r="G29" s="30" t="s">
        <v>72</v>
      </c>
      <c r="H29" s="30" t="s">
        <v>72</v>
      </c>
      <c r="I29" s="31">
        <v>9.77</v>
      </c>
      <c r="J29" s="31">
        <v>5.38</v>
      </c>
      <c r="K29" s="31">
        <v>6.1999999999999998E-3</v>
      </c>
      <c r="L29" s="30" t="s">
        <v>72</v>
      </c>
      <c r="M29" s="31">
        <v>0.22600000000000001</v>
      </c>
      <c r="N29" s="31">
        <v>2.11</v>
      </c>
      <c r="O29" s="31">
        <v>1.9199999999999998E-2</v>
      </c>
      <c r="P29" s="31">
        <v>0.92369999999999997</v>
      </c>
      <c r="Q29" s="31">
        <v>92.437399999999997</v>
      </c>
      <c r="S29" s="31">
        <f t="shared" si="0"/>
        <v>4.8959999999999993E-3</v>
      </c>
      <c r="T29" s="31">
        <f t="shared" si="1"/>
        <v>92.432503999999994</v>
      </c>
    </row>
    <row r="30" spans="1:20" x14ac:dyDescent="0.2">
      <c r="A30" s="51" t="s">
        <v>22</v>
      </c>
      <c r="B30" t="s">
        <v>426</v>
      </c>
      <c r="C30" s="31">
        <v>44.72</v>
      </c>
      <c r="D30" s="31">
        <v>26.73</v>
      </c>
      <c r="E30" s="30" t="s">
        <v>72</v>
      </c>
      <c r="F30" s="31">
        <v>0.16159999999999999</v>
      </c>
      <c r="G30" s="30" t="s">
        <v>72</v>
      </c>
      <c r="H30" s="30" t="s">
        <v>72</v>
      </c>
      <c r="I30" s="31">
        <v>8.83</v>
      </c>
      <c r="J30" s="31">
        <v>6.47</v>
      </c>
      <c r="K30" s="31">
        <v>6.2799999999999995E-2</v>
      </c>
      <c r="L30" s="30" t="s">
        <v>72</v>
      </c>
      <c r="M30" s="31">
        <v>0.1893</v>
      </c>
      <c r="N30" s="31">
        <v>3.3</v>
      </c>
      <c r="O30" s="31">
        <v>7.1000000000000004E-3</v>
      </c>
      <c r="P30" s="31">
        <v>1.3</v>
      </c>
      <c r="Q30" s="31">
        <v>91.770899999999997</v>
      </c>
      <c r="S30" s="31">
        <f t="shared" si="0"/>
        <v>1.8105E-3</v>
      </c>
      <c r="T30" s="31">
        <f t="shared" si="1"/>
        <v>91.769089499999993</v>
      </c>
    </row>
    <row r="31" spans="1:20" x14ac:dyDescent="0.2">
      <c r="A31" s="51" t="s">
        <v>22</v>
      </c>
      <c r="B31" t="s">
        <v>426</v>
      </c>
      <c r="C31" s="31">
        <v>51.7</v>
      </c>
      <c r="D31" s="31">
        <v>30.21</v>
      </c>
      <c r="E31" s="30" t="s">
        <v>72</v>
      </c>
      <c r="F31" s="31">
        <v>0.216</v>
      </c>
      <c r="G31" s="30" t="s">
        <v>72</v>
      </c>
      <c r="H31" s="30" t="s">
        <v>72</v>
      </c>
      <c r="I31" s="31">
        <v>7.65</v>
      </c>
      <c r="J31" s="31">
        <v>1.0415000000000001</v>
      </c>
      <c r="K31" s="31">
        <v>2.8500000000000001E-2</v>
      </c>
      <c r="L31" s="30" t="s">
        <v>72</v>
      </c>
      <c r="M31" s="31">
        <v>0.58379999999999999</v>
      </c>
      <c r="N31" s="31">
        <v>0.72689999999999999</v>
      </c>
      <c r="O31" s="31">
        <v>6.1000000000000004E-3</v>
      </c>
      <c r="P31" s="31">
        <v>0.1331</v>
      </c>
      <c r="Q31" s="31">
        <v>92.296000000000006</v>
      </c>
      <c r="S31" s="31">
        <f t="shared" si="0"/>
        <v>1.5555E-3</v>
      </c>
      <c r="T31" s="31">
        <f t="shared" si="1"/>
        <v>92.294444500000012</v>
      </c>
    </row>
    <row r="32" spans="1:20" x14ac:dyDescent="0.2">
      <c r="A32" s="51"/>
      <c r="S32" s="31"/>
      <c r="T32" s="31"/>
    </row>
    <row r="33" spans="1:20" x14ac:dyDescent="0.2">
      <c r="A33" s="51" t="s">
        <v>25</v>
      </c>
      <c r="B33" t="s">
        <v>485</v>
      </c>
      <c r="C33" s="31">
        <v>31.1</v>
      </c>
      <c r="D33" s="31">
        <v>18.309999999999999</v>
      </c>
      <c r="E33" s="31">
        <v>0</v>
      </c>
      <c r="F33" s="31">
        <v>0.60929999999999995</v>
      </c>
      <c r="G33" s="31">
        <v>1.15E-2</v>
      </c>
      <c r="H33" s="31">
        <v>3.68</v>
      </c>
      <c r="I33" s="31">
        <v>1.8</v>
      </c>
      <c r="J33" s="31">
        <v>24.59</v>
      </c>
      <c r="K33" s="31">
        <v>0.19520000000000001</v>
      </c>
      <c r="L33" s="31">
        <v>0</v>
      </c>
      <c r="M33" s="31">
        <v>0.43319999999999997</v>
      </c>
      <c r="N33" s="31">
        <v>5.43</v>
      </c>
      <c r="O33" s="31">
        <v>5.0700000000000002E-2</v>
      </c>
      <c r="P33" s="31">
        <v>0.1245</v>
      </c>
      <c r="Q33" s="31">
        <v>86.334400000000002</v>
      </c>
      <c r="S33" s="31">
        <f t="shared" si="0"/>
        <v>1.2928500000000001E-2</v>
      </c>
      <c r="T33" s="31">
        <f t="shared" si="1"/>
        <v>86.321471500000001</v>
      </c>
    </row>
    <row r="34" spans="1:20" x14ac:dyDescent="0.2">
      <c r="A34" s="51" t="s">
        <v>25</v>
      </c>
      <c r="B34" t="s">
        <v>486</v>
      </c>
      <c r="C34" s="31">
        <v>35.75</v>
      </c>
      <c r="D34" s="31">
        <v>16.14</v>
      </c>
      <c r="E34" s="31">
        <v>0</v>
      </c>
      <c r="F34" s="31">
        <v>7.0000000000000001E-3</v>
      </c>
      <c r="G34" s="31">
        <v>4.3E-3</v>
      </c>
      <c r="H34" s="31">
        <v>3.24</v>
      </c>
      <c r="I34" s="31">
        <v>9.32</v>
      </c>
      <c r="J34" s="31">
        <v>25.36</v>
      </c>
      <c r="K34" s="31">
        <v>0.18609999999999999</v>
      </c>
      <c r="L34" s="31">
        <v>0</v>
      </c>
      <c r="M34" s="31">
        <v>0.04</v>
      </c>
      <c r="N34" s="31">
        <v>7.25</v>
      </c>
      <c r="O34" s="31">
        <v>6.4699999999999994E-2</v>
      </c>
      <c r="P34" s="31">
        <v>0.16339999999999999</v>
      </c>
      <c r="Q34" s="31">
        <v>97.525499999999994</v>
      </c>
      <c r="S34" s="31">
        <f t="shared" si="0"/>
        <v>1.6498499999999999E-2</v>
      </c>
      <c r="T34" s="31">
        <f t="shared" si="1"/>
        <v>97.509001499999997</v>
      </c>
    </row>
    <row r="35" spans="1:20" x14ac:dyDescent="0.2">
      <c r="A35" s="51" t="s">
        <v>25</v>
      </c>
      <c r="B35" t="s">
        <v>486</v>
      </c>
      <c r="C35" s="31">
        <v>35.65</v>
      </c>
      <c r="D35" s="31">
        <v>15.84</v>
      </c>
      <c r="E35" s="31">
        <v>0</v>
      </c>
      <c r="F35" s="31">
        <v>8.6E-3</v>
      </c>
      <c r="G35" s="31">
        <v>1.1599999999999999E-2</v>
      </c>
      <c r="H35" s="31">
        <v>3.28</v>
      </c>
      <c r="I35" s="31">
        <v>9.39</v>
      </c>
      <c r="J35" s="31">
        <v>25.93</v>
      </c>
      <c r="K35" s="31">
        <v>0.22520000000000001</v>
      </c>
      <c r="L35" s="31">
        <v>0</v>
      </c>
      <c r="M35" s="31">
        <v>5.7799999999999997E-2</v>
      </c>
      <c r="N35" s="31">
        <v>7.28</v>
      </c>
      <c r="O35" s="31">
        <v>7.7700000000000005E-2</v>
      </c>
      <c r="P35" s="31">
        <v>8.1000000000000003E-2</v>
      </c>
      <c r="Q35" s="31">
        <v>97.831900000000005</v>
      </c>
      <c r="S35" s="31">
        <f t="shared" si="0"/>
        <v>1.9813500000000001E-2</v>
      </c>
      <c r="T35" s="31">
        <f t="shared" si="1"/>
        <v>97.812086500000007</v>
      </c>
    </row>
    <row r="36" spans="1:20" x14ac:dyDescent="0.2">
      <c r="A36" s="51" t="s">
        <v>25</v>
      </c>
      <c r="B36" t="s">
        <v>486</v>
      </c>
      <c r="C36" s="31">
        <v>35.049999999999997</v>
      </c>
      <c r="D36" s="31">
        <v>15.27</v>
      </c>
      <c r="E36" s="31">
        <v>0</v>
      </c>
      <c r="F36" s="31">
        <v>3.2000000000000001E-2</v>
      </c>
      <c r="G36" s="31">
        <v>6.7000000000000002E-3</v>
      </c>
      <c r="H36" s="31">
        <v>3.39</v>
      </c>
      <c r="I36" s="31">
        <v>8.49</v>
      </c>
      <c r="J36" s="31">
        <v>24.83</v>
      </c>
      <c r="K36" s="31">
        <v>0.18679999999999999</v>
      </c>
      <c r="L36" s="31">
        <v>0</v>
      </c>
      <c r="M36" s="31">
        <v>3.3599999999999998E-2</v>
      </c>
      <c r="N36" s="31">
        <v>7.17</v>
      </c>
      <c r="O36" s="31">
        <v>8.8800000000000004E-2</v>
      </c>
      <c r="P36" s="31">
        <v>8.3500000000000005E-2</v>
      </c>
      <c r="Q36" s="31">
        <v>94.631399999999999</v>
      </c>
      <c r="S36" s="31">
        <f t="shared" si="0"/>
        <v>2.2644000000000001E-2</v>
      </c>
      <c r="T36" s="31">
        <f t="shared" si="1"/>
        <v>94.608756</v>
      </c>
    </row>
    <row r="37" spans="1:20" x14ac:dyDescent="0.2">
      <c r="A37" s="51" t="s">
        <v>25</v>
      </c>
      <c r="B37" t="s">
        <v>487</v>
      </c>
      <c r="C37" s="31">
        <v>35.53</v>
      </c>
      <c r="D37" s="31">
        <v>15.47</v>
      </c>
      <c r="E37" s="31">
        <v>0</v>
      </c>
      <c r="F37" s="31">
        <v>4.5999999999999999E-2</v>
      </c>
      <c r="G37" s="31">
        <v>6.3E-3</v>
      </c>
      <c r="H37" s="31">
        <v>2.4</v>
      </c>
      <c r="I37" s="31">
        <v>9.3699999999999992</v>
      </c>
      <c r="J37" s="31">
        <v>25.7</v>
      </c>
      <c r="K37" s="31">
        <v>0.182</v>
      </c>
      <c r="L37" s="31">
        <v>1.7999999999999999E-2</v>
      </c>
      <c r="M37" s="31">
        <v>6.9199999999999998E-2</v>
      </c>
      <c r="N37" s="31">
        <v>7.95</v>
      </c>
      <c r="O37" s="31">
        <v>0.12790000000000001</v>
      </c>
      <c r="P37" s="31">
        <v>0.1145</v>
      </c>
      <c r="Q37" s="31">
        <v>96.983900000000006</v>
      </c>
      <c r="S37" s="31">
        <f t="shared" si="0"/>
        <v>3.2614500000000005E-2</v>
      </c>
      <c r="T37" s="31">
        <f t="shared" si="1"/>
        <v>96.951285500000012</v>
      </c>
    </row>
    <row r="38" spans="1:20" x14ac:dyDescent="0.2">
      <c r="A38" s="51" t="s">
        <v>25</v>
      </c>
      <c r="B38" t="s">
        <v>488</v>
      </c>
      <c r="C38" s="31">
        <v>33.700000000000003</v>
      </c>
      <c r="D38" s="31">
        <v>16.48</v>
      </c>
      <c r="E38" s="31">
        <v>0</v>
      </c>
      <c r="F38" s="31">
        <v>0.1048</v>
      </c>
      <c r="G38" s="31">
        <v>8.8999999999999999E-3</v>
      </c>
      <c r="H38" s="31">
        <v>2.48</v>
      </c>
      <c r="I38" s="31">
        <v>6.1</v>
      </c>
      <c r="J38" s="31">
        <v>26.1</v>
      </c>
      <c r="K38" s="31">
        <v>0.19819999999999999</v>
      </c>
      <c r="L38" s="31">
        <v>4.4400000000000002E-2</v>
      </c>
      <c r="M38" s="31">
        <v>3.9E-2</v>
      </c>
      <c r="N38" s="31">
        <v>7.89</v>
      </c>
      <c r="O38" s="31">
        <v>7.6399999999999996E-2</v>
      </c>
      <c r="P38" s="31">
        <v>4.7600000000000003E-2</v>
      </c>
      <c r="Q38" s="31">
        <v>93.269400000000005</v>
      </c>
      <c r="S38" s="31">
        <f t="shared" si="0"/>
        <v>1.9481999999999999E-2</v>
      </c>
      <c r="T38" s="31">
        <f t="shared" si="1"/>
        <v>93.249918000000008</v>
      </c>
    </row>
    <row r="39" spans="1:20" x14ac:dyDescent="0.2">
      <c r="A39" s="51" t="s">
        <v>25</v>
      </c>
      <c r="B39" t="s">
        <v>489</v>
      </c>
      <c r="C39" s="31">
        <v>46.2</v>
      </c>
      <c r="D39" s="31">
        <v>30.92</v>
      </c>
      <c r="E39" s="31">
        <v>0</v>
      </c>
      <c r="F39" s="31">
        <v>0</v>
      </c>
      <c r="G39" s="31">
        <v>0</v>
      </c>
      <c r="H39" s="31">
        <v>1.1002000000000001</v>
      </c>
      <c r="I39" s="31">
        <v>10.65</v>
      </c>
      <c r="J39" s="31">
        <v>3.7</v>
      </c>
      <c r="K39" s="31">
        <v>3.2899999999999999E-2</v>
      </c>
      <c r="L39" s="31">
        <v>0</v>
      </c>
      <c r="M39" s="31">
        <v>0.30969999999999998</v>
      </c>
      <c r="N39" s="31">
        <v>0.64380000000000004</v>
      </c>
      <c r="O39" s="31">
        <v>0</v>
      </c>
      <c r="P39" s="31">
        <v>9.0899999999999995E-2</v>
      </c>
      <c r="Q39" s="31">
        <v>93.647499999999994</v>
      </c>
      <c r="S39" s="31">
        <f t="shared" si="0"/>
        <v>0</v>
      </c>
      <c r="T39" s="31">
        <f t="shared" si="1"/>
        <v>93.647499999999994</v>
      </c>
    </row>
    <row r="40" spans="1:20" x14ac:dyDescent="0.2">
      <c r="A40" s="51" t="s">
        <v>25</v>
      </c>
      <c r="B40" t="s">
        <v>490</v>
      </c>
      <c r="C40" s="31">
        <v>45.98</v>
      </c>
      <c r="D40" s="31">
        <v>30.09</v>
      </c>
      <c r="E40" s="31">
        <v>0</v>
      </c>
      <c r="F40" s="31">
        <v>2.2100000000000002E-2</v>
      </c>
      <c r="G40" s="31">
        <v>2.52E-2</v>
      </c>
      <c r="H40" s="31">
        <v>1.0703</v>
      </c>
      <c r="I40" s="31">
        <v>10.41</v>
      </c>
      <c r="J40" s="31">
        <v>4.07</v>
      </c>
      <c r="K40" s="31">
        <v>3.5000000000000001E-3</v>
      </c>
      <c r="L40" s="31">
        <v>2.2599999999999999E-2</v>
      </c>
      <c r="M40" s="31">
        <v>0.28649999999999998</v>
      </c>
      <c r="N40" s="31">
        <v>0.76719999999999999</v>
      </c>
      <c r="O40" s="31">
        <v>6.7000000000000002E-3</v>
      </c>
      <c r="P40" s="31">
        <v>7.6600000000000001E-2</v>
      </c>
      <c r="Q40" s="31">
        <v>92.830699999999993</v>
      </c>
      <c r="S40" s="31">
        <f t="shared" si="0"/>
        <v>1.7085000000000002E-3</v>
      </c>
      <c r="T40" s="31">
        <f t="shared" si="1"/>
        <v>92.828991499999987</v>
      </c>
    </row>
    <row r="41" spans="1:20" x14ac:dyDescent="0.2">
      <c r="A41" s="51" t="s">
        <v>25</v>
      </c>
      <c r="B41" t="s">
        <v>490</v>
      </c>
      <c r="C41" s="31">
        <v>46.83</v>
      </c>
      <c r="D41" s="31">
        <v>29.72</v>
      </c>
      <c r="E41" s="31">
        <v>0</v>
      </c>
      <c r="F41" s="31">
        <v>6.3E-3</v>
      </c>
      <c r="G41" s="31">
        <v>1.89E-2</v>
      </c>
      <c r="H41" s="31">
        <v>0.37890000000000001</v>
      </c>
      <c r="I41" s="31">
        <v>10.61</v>
      </c>
      <c r="J41" s="31">
        <v>4.9800000000000004</v>
      </c>
      <c r="K41" s="31">
        <v>7.0000000000000001E-3</v>
      </c>
      <c r="L41" s="31">
        <v>0</v>
      </c>
      <c r="M41" s="31">
        <v>0.23400000000000001</v>
      </c>
      <c r="N41" s="31">
        <v>1.0426</v>
      </c>
      <c r="O41" s="31">
        <v>4.7000000000000002E-3</v>
      </c>
      <c r="P41" s="31">
        <v>9.4299999999999995E-2</v>
      </c>
      <c r="Q41" s="31">
        <v>93.9268</v>
      </c>
      <c r="S41" s="31">
        <f t="shared" si="0"/>
        <v>1.1985000000000001E-3</v>
      </c>
      <c r="T41" s="31">
        <f t="shared" si="1"/>
        <v>93.925601499999999</v>
      </c>
    </row>
    <row r="42" spans="1:20" x14ac:dyDescent="0.2">
      <c r="A42" s="51" t="s">
        <v>25</v>
      </c>
      <c r="B42" t="s">
        <v>490</v>
      </c>
      <c r="C42" s="31">
        <v>34.78</v>
      </c>
      <c r="D42" s="31">
        <v>15.42</v>
      </c>
      <c r="E42" s="31">
        <v>0</v>
      </c>
      <c r="F42" s="31">
        <v>3.6700000000000003E-2</v>
      </c>
      <c r="G42" s="31">
        <v>4.7999999999999996E-3</v>
      </c>
      <c r="H42" s="31">
        <v>2.17</v>
      </c>
      <c r="I42" s="31">
        <v>8.81</v>
      </c>
      <c r="J42" s="31">
        <v>25.5</v>
      </c>
      <c r="K42" s="31">
        <v>0.1943</v>
      </c>
      <c r="L42" s="31">
        <v>2.64E-2</v>
      </c>
      <c r="M42" s="31">
        <v>5.4199999999999998E-2</v>
      </c>
      <c r="N42" s="31">
        <v>7.56</v>
      </c>
      <c r="O42" s="31">
        <v>0.1273</v>
      </c>
      <c r="P42" s="31">
        <v>0.14080000000000001</v>
      </c>
      <c r="Q42" s="31">
        <v>94.8245</v>
      </c>
      <c r="S42" s="31">
        <f t="shared" si="0"/>
        <v>3.2461499999999997E-2</v>
      </c>
      <c r="T42" s="31">
        <f t="shared" si="1"/>
        <v>94.792038500000004</v>
      </c>
    </row>
    <row r="43" spans="1:20" x14ac:dyDescent="0.2">
      <c r="A43" s="51" t="s">
        <v>25</v>
      </c>
      <c r="B43" t="s">
        <v>490</v>
      </c>
      <c r="C43" s="31">
        <v>36.229999999999997</v>
      </c>
      <c r="D43" s="31">
        <v>15.91</v>
      </c>
      <c r="E43" s="31">
        <v>0</v>
      </c>
      <c r="F43" s="31">
        <v>2.3800000000000002E-2</v>
      </c>
      <c r="G43" s="31">
        <v>1.41E-2</v>
      </c>
      <c r="H43" s="31">
        <v>2.27</v>
      </c>
      <c r="I43" s="31">
        <v>9.08</v>
      </c>
      <c r="J43" s="31">
        <v>24.48</v>
      </c>
      <c r="K43" s="31">
        <v>0.1966</v>
      </c>
      <c r="L43" s="31">
        <v>2.7900000000000001E-2</v>
      </c>
      <c r="M43" s="31">
        <v>5.3199999999999997E-2</v>
      </c>
      <c r="N43" s="31">
        <v>7.61</v>
      </c>
      <c r="O43" s="31">
        <v>0.1178</v>
      </c>
      <c r="P43" s="31">
        <v>0.1933</v>
      </c>
      <c r="Q43" s="31">
        <v>96.206800000000001</v>
      </c>
      <c r="S43" s="31">
        <f t="shared" si="0"/>
        <v>3.0039E-2</v>
      </c>
      <c r="T43" s="31">
        <f t="shared" si="1"/>
        <v>96.176760999999999</v>
      </c>
    </row>
    <row r="44" spans="1:20" x14ac:dyDescent="0.2">
      <c r="A44" s="51" t="s">
        <v>25</v>
      </c>
      <c r="B44" t="s">
        <v>490</v>
      </c>
      <c r="C44" s="31">
        <v>35.700000000000003</v>
      </c>
      <c r="D44" s="31">
        <v>15.36</v>
      </c>
      <c r="E44" s="31">
        <v>0</v>
      </c>
      <c r="F44" s="31">
        <v>3.2000000000000002E-3</v>
      </c>
      <c r="G44" s="31">
        <v>7.3000000000000001E-3</v>
      </c>
      <c r="H44" s="31">
        <v>2.9</v>
      </c>
      <c r="I44" s="31">
        <v>9.43</v>
      </c>
      <c r="J44" s="31">
        <v>24.93</v>
      </c>
      <c r="K44" s="31">
        <v>0.2472</v>
      </c>
      <c r="L44" s="31">
        <v>0</v>
      </c>
      <c r="M44" s="31">
        <v>5.33E-2</v>
      </c>
      <c r="N44" s="31">
        <v>7.85</v>
      </c>
      <c r="O44" s="31">
        <v>0.1012</v>
      </c>
      <c r="P44" s="31">
        <v>0.2356</v>
      </c>
      <c r="Q44" s="31">
        <v>96.817800000000005</v>
      </c>
      <c r="S44" s="31">
        <f t="shared" si="0"/>
        <v>2.5805999999999999E-2</v>
      </c>
      <c r="T44" s="31">
        <f t="shared" si="1"/>
        <v>96.791994000000003</v>
      </c>
    </row>
    <row r="45" spans="1:20" x14ac:dyDescent="0.2">
      <c r="A45" s="51" t="s">
        <v>25</v>
      </c>
      <c r="B45" t="s">
        <v>491</v>
      </c>
      <c r="C45" s="31">
        <v>35.19</v>
      </c>
      <c r="D45" s="31">
        <v>15.94</v>
      </c>
      <c r="E45" s="31">
        <v>0</v>
      </c>
      <c r="F45" s="31">
        <v>2.8500000000000001E-2</v>
      </c>
      <c r="G45" s="31">
        <v>0</v>
      </c>
      <c r="H45" s="31">
        <v>3.51</v>
      </c>
      <c r="I45" s="31">
        <v>9.39</v>
      </c>
      <c r="J45" s="31">
        <v>25.49</v>
      </c>
      <c r="K45" s="31">
        <v>0.21049999999999999</v>
      </c>
      <c r="L45" s="31">
        <v>0</v>
      </c>
      <c r="M45" s="31">
        <v>2.5999999999999999E-2</v>
      </c>
      <c r="N45" s="31">
        <v>7.17</v>
      </c>
      <c r="O45" s="31">
        <v>7.6799999999999993E-2</v>
      </c>
      <c r="P45" s="31">
        <v>0.16969999999999999</v>
      </c>
      <c r="Q45" s="31">
        <v>97.201499999999996</v>
      </c>
      <c r="S45" s="31">
        <f t="shared" si="0"/>
        <v>1.9583999999999997E-2</v>
      </c>
      <c r="T45" s="31">
        <f t="shared" si="1"/>
        <v>97.181916000000001</v>
      </c>
    </row>
    <row r="46" spans="1:20" x14ac:dyDescent="0.2">
      <c r="A46" s="51" t="s">
        <v>25</v>
      </c>
      <c r="B46" t="s">
        <v>491</v>
      </c>
      <c r="C46" s="31">
        <v>34.99</v>
      </c>
      <c r="D46" s="31">
        <v>15.99</v>
      </c>
      <c r="E46" s="31">
        <v>0</v>
      </c>
      <c r="F46" s="31">
        <v>1.18E-2</v>
      </c>
      <c r="G46" s="31">
        <v>2.4500000000000001E-2</v>
      </c>
      <c r="H46" s="31">
        <v>3.52</v>
      </c>
      <c r="I46" s="31">
        <v>9.5299999999999994</v>
      </c>
      <c r="J46" s="31">
        <v>25.56</v>
      </c>
      <c r="K46" s="31">
        <v>0.17680000000000001</v>
      </c>
      <c r="L46" s="31">
        <v>5.4999999999999997E-3</v>
      </c>
      <c r="M46" s="31">
        <v>6.2399999999999997E-2</v>
      </c>
      <c r="N46" s="31">
        <v>7.12</v>
      </c>
      <c r="O46" s="31">
        <v>8.0299999999999996E-2</v>
      </c>
      <c r="P46" s="31">
        <v>0.1421</v>
      </c>
      <c r="Q46" s="31">
        <v>97.213499999999996</v>
      </c>
      <c r="S46" s="31">
        <f t="shared" si="0"/>
        <v>2.0476499999999998E-2</v>
      </c>
      <c r="T46" s="31">
        <f t="shared" si="1"/>
        <v>97.193023499999995</v>
      </c>
    </row>
    <row r="47" spans="1:20" x14ac:dyDescent="0.2">
      <c r="A47" s="51" t="s">
        <v>25</v>
      </c>
      <c r="B47" t="s">
        <v>491</v>
      </c>
      <c r="C47" s="31">
        <v>46.24</v>
      </c>
      <c r="D47" s="31">
        <v>29.07</v>
      </c>
      <c r="E47" s="31">
        <v>0</v>
      </c>
      <c r="F47" s="31">
        <v>4.58E-2</v>
      </c>
      <c r="G47" s="31">
        <v>0</v>
      </c>
      <c r="H47" s="31">
        <v>1.0900000000000001</v>
      </c>
      <c r="I47" s="31">
        <v>10.69</v>
      </c>
      <c r="J47" s="31">
        <v>4.4000000000000004</v>
      </c>
      <c r="K47" s="31">
        <v>2.41E-2</v>
      </c>
      <c r="L47" s="31">
        <v>0</v>
      </c>
      <c r="M47" s="31">
        <v>0.27010000000000001</v>
      </c>
      <c r="N47" s="31">
        <v>0.90269999999999995</v>
      </c>
      <c r="O47" s="31">
        <v>8.0000000000000002E-3</v>
      </c>
      <c r="P47" s="31">
        <v>0.22950000000000001</v>
      </c>
      <c r="Q47" s="31">
        <v>92.970299999999995</v>
      </c>
      <c r="S47" s="31">
        <f t="shared" si="0"/>
        <v>2.0400000000000001E-3</v>
      </c>
      <c r="T47" s="31">
        <f t="shared" si="1"/>
        <v>92.968260000000001</v>
      </c>
    </row>
    <row r="48" spans="1:20" x14ac:dyDescent="0.2">
      <c r="A48" s="51" t="s">
        <v>25</v>
      </c>
      <c r="B48" t="s">
        <v>491</v>
      </c>
      <c r="C48" s="31">
        <v>46.69</v>
      </c>
      <c r="D48" s="31">
        <v>30.22</v>
      </c>
      <c r="E48" s="31">
        <v>0</v>
      </c>
      <c r="F48" s="31">
        <v>1.55E-2</v>
      </c>
      <c r="G48" s="31">
        <v>1.0699999999999999E-2</v>
      </c>
      <c r="H48" s="31">
        <v>1.1156999999999999</v>
      </c>
      <c r="I48" s="31">
        <v>10.49</v>
      </c>
      <c r="J48" s="31">
        <v>3.96</v>
      </c>
      <c r="K48" s="31">
        <v>1.06E-2</v>
      </c>
      <c r="L48" s="31">
        <v>0</v>
      </c>
      <c r="M48" s="31">
        <v>0.29270000000000002</v>
      </c>
      <c r="N48" s="31">
        <v>0.74219999999999997</v>
      </c>
      <c r="O48" s="31">
        <v>1.04E-2</v>
      </c>
      <c r="P48" s="31">
        <v>6.1199999999999997E-2</v>
      </c>
      <c r="Q48" s="31">
        <v>93.619</v>
      </c>
      <c r="S48" s="31">
        <f t="shared" si="0"/>
        <v>2.6519999999999998E-3</v>
      </c>
      <c r="T48" s="31">
        <f t="shared" si="1"/>
        <v>93.616348000000002</v>
      </c>
    </row>
    <row r="49" spans="1:20" x14ac:dyDescent="0.2">
      <c r="A49" s="51" t="s">
        <v>25</v>
      </c>
      <c r="B49" t="s">
        <v>492</v>
      </c>
      <c r="C49" s="31">
        <v>35.86</v>
      </c>
      <c r="D49" s="31">
        <v>17.41</v>
      </c>
      <c r="E49" s="31">
        <v>0</v>
      </c>
      <c r="F49" s="31">
        <v>7.9799999999999996E-2</v>
      </c>
      <c r="G49" s="31">
        <v>1.0699999999999999E-2</v>
      </c>
      <c r="H49" s="31">
        <v>2.2799999999999998</v>
      </c>
      <c r="I49" s="31">
        <v>8.0299999999999994</v>
      </c>
      <c r="J49" s="31">
        <v>23.09</v>
      </c>
      <c r="K49" s="31">
        <v>0.20660000000000001</v>
      </c>
      <c r="L49" s="31">
        <v>3.3399999999999999E-2</v>
      </c>
      <c r="M49" s="31">
        <v>7.2700000000000001E-2</v>
      </c>
      <c r="N49" s="31">
        <v>6.67</v>
      </c>
      <c r="O49" s="31">
        <v>6.5199999999999994E-2</v>
      </c>
      <c r="P49" s="31">
        <v>9.3700000000000006E-2</v>
      </c>
      <c r="Q49" s="31">
        <v>93.902199999999993</v>
      </c>
      <c r="S49" s="31">
        <f t="shared" si="0"/>
        <v>1.6625999999999998E-2</v>
      </c>
      <c r="T49" s="31">
        <f t="shared" si="1"/>
        <v>93.885573999999991</v>
      </c>
    </row>
    <row r="50" spans="1:20" x14ac:dyDescent="0.2">
      <c r="A50" s="51"/>
      <c r="S50" s="31"/>
      <c r="T50" s="31"/>
    </row>
    <row r="51" spans="1:20" x14ac:dyDescent="0.2">
      <c r="A51" s="51" t="s">
        <v>28</v>
      </c>
      <c r="B51" t="s">
        <v>506</v>
      </c>
      <c r="C51" s="31">
        <v>38.659999999999997</v>
      </c>
      <c r="D51" s="31">
        <v>13.55</v>
      </c>
      <c r="E51" s="31">
        <v>0</v>
      </c>
      <c r="F51" s="31">
        <v>0.32</v>
      </c>
      <c r="G51" s="31">
        <v>7.0000000000000007E-2</v>
      </c>
      <c r="H51" s="31">
        <v>1.75</v>
      </c>
      <c r="I51" s="31">
        <v>7.73</v>
      </c>
      <c r="J51" s="31">
        <v>19.12</v>
      </c>
      <c r="K51" s="31">
        <v>0.28999999999999998</v>
      </c>
      <c r="L51" s="31">
        <v>0.08</v>
      </c>
      <c r="M51" s="31">
        <v>0.11</v>
      </c>
      <c r="N51" s="31">
        <v>11.28</v>
      </c>
      <c r="O51" s="31">
        <v>0.03</v>
      </c>
      <c r="P51">
        <v>0.21</v>
      </c>
      <c r="Q51">
        <v>93.19</v>
      </c>
      <c r="S51" s="31">
        <f t="shared" si="0"/>
        <v>7.6499999999999997E-3</v>
      </c>
      <c r="T51" s="31">
        <f t="shared" si="1"/>
        <v>93.18235</v>
      </c>
    </row>
    <row r="52" spans="1:20" x14ac:dyDescent="0.2">
      <c r="A52" s="51" t="s">
        <v>28</v>
      </c>
      <c r="B52" t="s">
        <v>506</v>
      </c>
      <c r="C52" s="31">
        <v>38.159999999999997</v>
      </c>
      <c r="D52" s="31">
        <v>13.09</v>
      </c>
      <c r="E52" s="31">
        <v>0</v>
      </c>
      <c r="F52" s="31">
        <v>0.24</v>
      </c>
      <c r="G52" s="31">
        <v>0.05</v>
      </c>
      <c r="H52" s="31">
        <v>1.48</v>
      </c>
      <c r="I52" s="31">
        <v>7.56</v>
      </c>
      <c r="J52" s="31">
        <v>20.010000000000002</v>
      </c>
      <c r="K52" s="31">
        <v>0.27</v>
      </c>
      <c r="L52" s="31">
        <v>0.02</v>
      </c>
      <c r="M52" s="31">
        <v>7.0000000000000007E-2</v>
      </c>
      <c r="N52" s="31">
        <v>11.54</v>
      </c>
      <c r="O52" s="31">
        <v>0.04</v>
      </c>
      <c r="P52">
        <v>0.11</v>
      </c>
      <c r="Q52">
        <v>92.63</v>
      </c>
      <c r="S52" s="31">
        <f t="shared" si="0"/>
        <v>1.0200000000000001E-2</v>
      </c>
      <c r="T52" s="31">
        <f t="shared" si="1"/>
        <v>92.619799999999998</v>
      </c>
    </row>
    <row r="53" spans="1:20" x14ac:dyDescent="0.2">
      <c r="A53" s="51" t="s">
        <v>28</v>
      </c>
      <c r="B53" t="s">
        <v>506</v>
      </c>
      <c r="C53" s="31">
        <v>31.86</v>
      </c>
      <c r="D53" s="31">
        <v>11.96</v>
      </c>
      <c r="E53" s="31">
        <v>0</v>
      </c>
      <c r="F53" s="31">
        <v>0.5</v>
      </c>
      <c r="G53" s="31">
        <v>0.06</v>
      </c>
      <c r="H53" s="31">
        <v>1.19</v>
      </c>
      <c r="I53" s="31">
        <v>5.8</v>
      </c>
      <c r="J53" s="31">
        <v>29.91</v>
      </c>
      <c r="K53" s="31">
        <v>0.55000000000000004</v>
      </c>
      <c r="L53" s="31">
        <v>0.03</v>
      </c>
      <c r="M53" s="31">
        <v>0.09</v>
      </c>
      <c r="N53" s="31">
        <v>8.7200000000000006</v>
      </c>
      <c r="O53" s="31">
        <v>0.04</v>
      </c>
      <c r="P53">
        <v>0.32</v>
      </c>
      <c r="Q53">
        <v>91.02</v>
      </c>
      <c r="S53" s="31">
        <f t="shared" si="0"/>
        <v>1.0200000000000001E-2</v>
      </c>
      <c r="T53" s="31">
        <f t="shared" si="1"/>
        <v>91.009799999999998</v>
      </c>
    </row>
    <row r="54" spans="1:20" x14ac:dyDescent="0.2">
      <c r="A54" s="51" t="s">
        <v>28</v>
      </c>
      <c r="B54" t="s">
        <v>506</v>
      </c>
      <c r="C54" s="31">
        <v>38.47</v>
      </c>
      <c r="D54" s="31">
        <v>13.31</v>
      </c>
      <c r="E54" s="31">
        <v>0</v>
      </c>
      <c r="F54" s="31">
        <v>0.32</v>
      </c>
      <c r="G54" s="31">
        <v>0.06</v>
      </c>
      <c r="H54" s="31">
        <v>1.46</v>
      </c>
      <c r="I54" s="31">
        <v>7.83</v>
      </c>
      <c r="J54" s="31">
        <v>18.7</v>
      </c>
      <c r="K54" s="31">
        <v>0.28999999999999998</v>
      </c>
      <c r="L54" s="31">
        <v>7.0000000000000007E-2</v>
      </c>
      <c r="M54" s="31">
        <v>0.11</v>
      </c>
      <c r="N54" s="31">
        <v>11.56</v>
      </c>
      <c r="O54" s="31">
        <v>0.04</v>
      </c>
      <c r="P54">
        <v>0.23</v>
      </c>
      <c r="Q54">
        <v>92.46</v>
      </c>
      <c r="S54" s="31">
        <f t="shared" si="0"/>
        <v>1.0200000000000001E-2</v>
      </c>
      <c r="T54" s="31">
        <f t="shared" si="1"/>
        <v>92.449799999999996</v>
      </c>
    </row>
    <row r="55" spans="1:20" x14ac:dyDescent="0.2">
      <c r="A55" s="51" t="s">
        <v>28</v>
      </c>
      <c r="B55" t="s">
        <v>506</v>
      </c>
      <c r="C55" s="31">
        <v>38.96</v>
      </c>
      <c r="D55" s="31">
        <v>13.18</v>
      </c>
      <c r="E55" s="31">
        <v>0</v>
      </c>
      <c r="F55" s="31">
        <v>0.36</v>
      </c>
      <c r="G55" s="31">
        <v>0.09</v>
      </c>
      <c r="H55" s="31">
        <v>1.41</v>
      </c>
      <c r="I55" s="31">
        <v>7.8</v>
      </c>
      <c r="J55" s="31">
        <v>18.93</v>
      </c>
      <c r="K55" s="31">
        <v>0.39</v>
      </c>
      <c r="L55" s="31">
        <v>0.03</v>
      </c>
      <c r="M55" s="31">
        <v>0.13</v>
      </c>
      <c r="N55" s="31">
        <v>11.82</v>
      </c>
      <c r="O55" s="31">
        <v>0.03</v>
      </c>
      <c r="P55">
        <v>0.26</v>
      </c>
      <c r="Q55">
        <v>93.38</v>
      </c>
      <c r="S55" s="31">
        <f t="shared" si="0"/>
        <v>7.6499999999999997E-3</v>
      </c>
      <c r="T55" s="31">
        <f t="shared" si="1"/>
        <v>93.372349999999997</v>
      </c>
    </row>
    <row r="56" spans="1:20" x14ac:dyDescent="0.2">
      <c r="A56" s="51" t="s">
        <v>28</v>
      </c>
      <c r="B56" t="s">
        <v>507</v>
      </c>
      <c r="C56" s="31">
        <v>38.130000000000003</v>
      </c>
      <c r="D56" s="31">
        <v>17.59</v>
      </c>
      <c r="E56" s="31">
        <v>0</v>
      </c>
      <c r="F56" s="31">
        <v>1.89</v>
      </c>
      <c r="G56" s="31">
        <v>0</v>
      </c>
      <c r="H56" s="31">
        <v>0.16</v>
      </c>
      <c r="I56" s="31">
        <v>0.06</v>
      </c>
      <c r="J56" s="31">
        <v>14.59</v>
      </c>
      <c r="K56" s="31">
        <v>9.59</v>
      </c>
      <c r="L56" s="31">
        <v>0.04</v>
      </c>
      <c r="M56" s="31">
        <v>0.12</v>
      </c>
      <c r="N56" s="31">
        <v>0.57999999999999996</v>
      </c>
      <c r="O56" s="31">
        <v>7.0000000000000007E-2</v>
      </c>
      <c r="P56">
        <v>1.25</v>
      </c>
      <c r="Q56">
        <v>84.07</v>
      </c>
      <c r="S56" s="31">
        <f t="shared" si="0"/>
        <v>1.7850000000000001E-2</v>
      </c>
      <c r="T56" s="31">
        <f t="shared" si="1"/>
        <v>84.052149999999997</v>
      </c>
    </row>
    <row r="57" spans="1:20" x14ac:dyDescent="0.2">
      <c r="A57" s="51" t="s">
        <v>28</v>
      </c>
      <c r="B57" t="s">
        <v>507</v>
      </c>
      <c r="C57" s="31">
        <v>39.5</v>
      </c>
      <c r="D57" s="31">
        <v>13.99</v>
      </c>
      <c r="E57" s="31">
        <v>0</v>
      </c>
      <c r="F57" s="31">
        <v>0.34</v>
      </c>
      <c r="G57" s="31">
        <v>0.08</v>
      </c>
      <c r="H57" s="31">
        <v>1.1399999999999999</v>
      </c>
      <c r="I57" s="31">
        <v>7.84</v>
      </c>
      <c r="J57" s="31">
        <v>17.670000000000002</v>
      </c>
      <c r="K57" s="31">
        <v>0.31</v>
      </c>
      <c r="L57" s="31">
        <v>0.01</v>
      </c>
      <c r="M57" s="31">
        <v>0.09</v>
      </c>
      <c r="N57" s="31">
        <v>11.59</v>
      </c>
      <c r="O57" s="31">
        <v>0.04</v>
      </c>
      <c r="P57">
        <v>0.11</v>
      </c>
      <c r="Q57">
        <v>92.71</v>
      </c>
      <c r="S57" s="31">
        <f t="shared" si="0"/>
        <v>1.0200000000000001E-2</v>
      </c>
      <c r="T57" s="31">
        <f t="shared" si="1"/>
        <v>92.699799999999996</v>
      </c>
    </row>
    <row r="58" spans="1:20" x14ac:dyDescent="0.2">
      <c r="A58" s="51"/>
      <c r="S58" s="31"/>
      <c r="T58" s="31"/>
    </row>
    <row r="59" spans="1:20" x14ac:dyDescent="0.2">
      <c r="A59" s="52" t="s">
        <v>47</v>
      </c>
      <c r="B59" s="31" t="s">
        <v>519</v>
      </c>
      <c r="C59" s="31">
        <v>43.61</v>
      </c>
      <c r="D59" s="31">
        <v>9.24</v>
      </c>
      <c r="E59" s="31">
        <v>0</v>
      </c>
      <c r="F59" s="31">
        <v>11.61</v>
      </c>
      <c r="G59" s="31">
        <v>2.3699999999999999E-2</v>
      </c>
      <c r="H59" s="31">
        <v>1.94</v>
      </c>
      <c r="I59" s="31">
        <v>1.6</v>
      </c>
      <c r="J59" s="31">
        <v>17.87</v>
      </c>
      <c r="K59" s="31">
        <v>0.21920000000000001</v>
      </c>
      <c r="L59" s="31">
        <v>3.2199999999999999E-2</v>
      </c>
      <c r="M59" s="31">
        <v>1.306</v>
      </c>
      <c r="N59" s="31">
        <v>11.13</v>
      </c>
      <c r="O59" s="31">
        <v>0.61339999999999995</v>
      </c>
      <c r="P59" s="31">
        <v>0.14330000000000001</v>
      </c>
      <c r="Q59" s="31">
        <v>99.337900000000005</v>
      </c>
      <c r="S59" s="31">
        <f t="shared" si="0"/>
        <v>0.156417</v>
      </c>
      <c r="T59" s="31">
        <f t="shared" si="1"/>
        <v>99.181483</v>
      </c>
    </row>
    <row r="60" spans="1:20" x14ac:dyDescent="0.2">
      <c r="A60" s="52" t="s">
        <v>47</v>
      </c>
      <c r="B60" s="31" t="s">
        <v>519</v>
      </c>
      <c r="C60" s="31">
        <v>42.76</v>
      </c>
      <c r="D60" s="31">
        <v>10.1</v>
      </c>
      <c r="E60" s="31">
        <v>0</v>
      </c>
      <c r="F60" s="31">
        <v>11.75</v>
      </c>
      <c r="G60" s="31">
        <v>4.48E-2</v>
      </c>
      <c r="H60" s="31">
        <v>1.73</v>
      </c>
      <c r="I60" s="31">
        <v>1.71</v>
      </c>
      <c r="J60" s="31">
        <v>17.88</v>
      </c>
      <c r="K60" s="31">
        <v>0.20369999999999999</v>
      </c>
      <c r="L60" s="31">
        <v>1.1299999999999999E-2</v>
      </c>
      <c r="M60" s="31">
        <v>1.3023</v>
      </c>
      <c r="N60" s="31">
        <v>10.74</v>
      </c>
      <c r="O60" s="31">
        <v>0.68510000000000004</v>
      </c>
      <c r="P60" s="31">
        <v>6.5100000000000005E-2</v>
      </c>
      <c r="Q60" s="31">
        <v>98.982299999999995</v>
      </c>
      <c r="S60" s="31">
        <f t="shared" si="0"/>
        <v>0.17470050000000001</v>
      </c>
      <c r="T60" s="31">
        <f t="shared" si="1"/>
        <v>98.807599499999995</v>
      </c>
    </row>
    <row r="61" spans="1:20" x14ac:dyDescent="0.2">
      <c r="A61" s="52" t="s">
        <v>47</v>
      </c>
      <c r="B61" s="31" t="s">
        <v>519</v>
      </c>
      <c r="C61" s="31">
        <v>66.180000000000007</v>
      </c>
      <c r="D61" s="31">
        <v>17.64</v>
      </c>
      <c r="E61" s="31">
        <v>0</v>
      </c>
      <c r="F61" s="31">
        <v>9.8400000000000001E-2</v>
      </c>
      <c r="G61" s="31">
        <v>0</v>
      </c>
      <c r="H61" s="31">
        <v>0</v>
      </c>
      <c r="I61" s="31">
        <v>14.12</v>
      </c>
      <c r="J61" s="31">
        <v>4.5100000000000001E-2</v>
      </c>
      <c r="K61" s="31">
        <v>0</v>
      </c>
      <c r="L61" s="31">
        <v>1.9900000000000001E-2</v>
      </c>
      <c r="M61" s="31">
        <v>1.2070000000000001</v>
      </c>
      <c r="N61" s="31">
        <v>9.7999999999999997E-3</v>
      </c>
      <c r="O61" s="31">
        <v>0</v>
      </c>
      <c r="P61" s="31">
        <v>0.76629999999999998</v>
      </c>
      <c r="Q61" s="31">
        <v>100.0864</v>
      </c>
      <c r="S61" s="31">
        <f t="shared" si="0"/>
        <v>0</v>
      </c>
      <c r="T61" s="31">
        <f t="shared" si="1"/>
        <v>100.0864</v>
      </c>
    </row>
    <row r="62" spans="1:20" x14ac:dyDescent="0.2">
      <c r="A62" s="52" t="s">
        <v>47</v>
      </c>
      <c r="B62" s="31" t="s">
        <v>520</v>
      </c>
      <c r="C62" s="31">
        <v>36.33</v>
      </c>
      <c r="D62" s="31">
        <v>11.71</v>
      </c>
      <c r="E62" s="31">
        <v>0</v>
      </c>
      <c r="F62" s="31">
        <v>0.34160000000000001</v>
      </c>
      <c r="G62" s="31">
        <v>2.24E-2</v>
      </c>
      <c r="H62" s="31">
        <v>5.19</v>
      </c>
      <c r="I62" s="31">
        <v>6.87</v>
      </c>
      <c r="J62" s="31">
        <v>20.91</v>
      </c>
      <c r="K62" s="31">
        <v>7.7399999999999997E-2</v>
      </c>
      <c r="L62" s="31">
        <v>3.7600000000000001E-2</v>
      </c>
      <c r="M62" s="31">
        <v>4.4400000000000002E-2</v>
      </c>
      <c r="N62" s="31">
        <v>11.74</v>
      </c>
      <c r="O62" s="31">
        <v>0.42320000000000002</v>
      </c>
      <c r="P62" s="31">
        <v>0.32869999999999999</v>
      </c>
      <c r="Q62" s="31">
        <v>94.025400000000005</v>
      </c>
      <c r="S62" s="31">
        <f t="shared" si="0"/>
        <v>0.10791600000000001</v>
      </c>
      <c r="T62" s="31">
        <f t="shared" si="1"/>
        <v>93.917484000000002</v>
      </c>
    </row>
    <row r="63" spans="1:20" x14ac:dyDescent="0.2">
      <c r="A63" s="52" t="s">
        <v>47</v>
      </c>
      <c r="B63" s="31" t="s">
        <v>520</v>
      </c>
      <c r="C63" s="31">
        <v>38.35</v>
      </c>
      <c r="D63" s="31">
        <v>12.4</v>
      </c>
      <c r="E63" s="31">
        <v>0</v>
      </c>
      <c r="F63" s="31">
        <v>0.66110000000000002</v>
      </c>
      <c r="G63" s="31">
        <v>4.3900000000000002E-2</v>
      </c>
      <c r="H63" s="31">
        <v>5.01</v>
      </c>
      <c r="I63" s="31">
        <v>7.15</v>
      </c>
      <c r="J63" s="31">
        <v>17.37</v>
      </c>
      <c r="K63" s="31">
        <v>6.4100000000000004E-2</v>
      </c>
      <c r="L63" s="31">
        <v>3.7699999999999997E-2</v>
      </c>
      <c r="M63" s="31">
        <v>8.7099999999999997E-2</v>
      </c>
      <c r="N63" s="31">
        <v>12.21</v>
      </c>
      <c r="O63" s="31">
        <v>0.48070000000000002</v>
      </c>
      <c r="P63" s="31">
        <v>0.46800000000000003</v>
      </c>
      <c r="Q63" s="31">
        <v>94.332599999999999</v>
      </c>
      <c r="S63" s="31">
        <f t="shared" si="0"/>
        <v>0.12257850000000001</v>
      </c>
      <c r="T63" s="31">
        <f t="shared" si="1"/>
        <v>94.210021499999996</v>
      </c>
    </row>
    <row r="64" spans="1:20" x14ac:dyDescent="0.2">
      <c r="A64" s="52" t="s">
        <v>47</v>
      </c>
      <c r="B64" s="31" t="s">
        <v>519</v>
      </c>
      <c r="C64" s="31">
        <v>43.36</v>
      </c>
      <c r="D64" s="31">
        <v>10.08</v>
      </c>
      <c r="E64" s="31">
        <v>0</v>
      </c>
      <c r="F64" s="31">
        <v>11.67</v>
      </c>
      <c r="G64" s="31">
        <v>4.8800000000000003E-2</v>
      </c>
      <c r="H64" s="31">
        <v>1.8</v>
      </c>
      <c r="I64" s="31">
        <v>1.65</v>
      </c>
      <c r="J64" s="31">
        <v>18.34</v>
      </c>
      <c r="K64" s="31">
        <v>0.21010000000000001</v>
      </c>
      <c r="L64" s="31">
        <v>9.7999999999999997E-3</v>
      </c>
      <c r="M64" s="31">
        <v>1.36</v>
      </c>
      <c r="N64" s="31">
        <v>10.7</v>
      </c>
      <c r="O64" s="31">
        <v>0.69340000000000002</v>
      </c>
      <c r="P64" s="31">
        <v>0.14299999999999999</v>
      </c>
      <c r="Q64" s="31">
        <v>100.065</v>
      </c>
      <c r="S64" s="31">
        <f t="shared" si="0"/>
        <v>0.176817</v>
      </c>
      <c r="T64" s="31">
        <f t="shared" si="1"/>
        <v>99.888182999999998</v>
      </c>
    </row>
    <row r="65" spans="1:20" x14ac:dyDescent="0.2">
      <c r="A65" s="52" t="s">
        <v>47</v>
      </c>
      <c r="B65" s="31" t="s">
        <v>519</v>
      </c>
      <c r="C65" s="31">
        <v>43.1</v>
      </c>
      <c r="D65" s="31">
        <v>10.02</v>
      </c>
      <c r="E65" s="31">
        <v>0</v>
      </c>
      <c r="F65" s="31">
        <v>11.63</v>
      </c>
      <c r="G65" s="31">
        <v>3.3300000000000003E-2</v>
      </c>
      <c r="H65" s="31">
        <v>1.78</v>
      </c>
      <c r="I65" s="31">
        <v>1.67</v>
      </c>
      <c r="J65" s="31">
        <v>17.78</v>
      </c>
      <c r="K65" s="31">
        <v>0.17399999999999999</v>
      </c>
      <c r="L65" s="31">
        <v>0</v>
      </c>
      <c r="M65" s="31">
        <v>1.319</v>
      </c>
      <c r="N65" s="31">
        <v>10.69</v>
      </c>
      <c r="O65" s="31">
        <v>0.67469999999999997</v>
      </c>
      <c r="P65" s="31">
        <v>0.11990000000000001</v>
      </c>
      <c r="Q65" s="31">
        <v>98.991</v>
      </c>
      <c r="S65" s="31">
        <f t="shared" si="0"/>
        <v>0.17204849999999999</v>
      </c>
      <c r="T65" s="31">
        <f t="shared" si="1"/>
        <v>98.818951499999997</v>
      </c>
    </row>
    <row r="66" spans="1:20" x14ac:dyDescent="0.2">
      <c r="A66" s="51"/>
      <c r="S66" s="31"/>
      <c r="T66" s="31"/>
    </row>
    <row r="67" spans="1:20" x14ac:dyDescent="0.2">
      <c r="A67" s="52" t="s">
        <v>49</v>
      </c>
      <c r="B67" s="31" t="s">
        <v>539</v>
      </c>
      <c r="C67" s="31">
        <v>42</v>
      </c>
      <c r="D67" s="31">
        <v>10.130000000000001</v>
      </c>
      <c r="E67" s="31">
        <v>0</v>
      </c>
      <c r="F67" s="31">
        <v>11.57</v>
      </c>
      <c r="G67" s="31">
        <v>6.4399999999999999E-2</v>
      </c>
      <c r="H67" s="31">
        <v>1.5738000000000001</v>
      </c>
      <c r="I67" s="31">
        <v>1.62</v>
      </c>
      <c r="J67" s="31">
        <v>22.07</v>
      </c>
      <c r="K67" s="31">
        <v>0.41420000000000001</v>
      </c>
      <c r="L67" s="31">
        <v>1.4E-3</v>
      </c>
      <c r="M67" s="31">
        <v>1.3266</v>
      </c>
      <c r="N67" s="31">
        <v>8.26</v>
      </c>
      <c r="O67" s="31">
        <v>0.41089999999999999</v>
      </c>
      <c r="P67" s="31">
        <v>6.6699999999999995E-2</v>
      </c>
      <c r="Q67" s="31">
        <v>99.508099999999999</v>
      </c>
      <c r="S67" s="31">
        <f t="shared" si="0"/>
        <v>0.1047795</v>
      </c>
      <c r="T67" s="31">
        <f t="shared" si="1"/>
        <v>99.403320499999992</v>
      </c>
    </row>
    <row r="68" spans="1:20" x14ac:dyDescent="0.2">
      <c r="A68" s="52" t="s">
        <v>49</v>
      </c>
      <c r="B68" s="31" t="s">
        <v>540</v>
      </c>
      <c r="C68" s="31">
        <v>41.62</v>
      </c>
      <c r="D68" s="31">
        <v>10.43</v>
      </c>
      <c r="E68" s="31">
        <v>0</v>
      </c>
      <c r="F68" s="31">
        <v>11.29</v>
      </c>
      <c r="G68" s="31">
        <v>1.34E-2</v>
      </c>
      <c r="H68" s="31">
        <v>1.4741</v>
      </c>
      <c r="I68" s="31">
        <v>1.65</v>
      </c>
      <c r="J68" s="31">
        <v>24.85</v>
      </c>
      <c r="K68" s="31">
        <v>0.49459999999999998</v>
      </c>
      <c r="L68" s="31">
        <v>2.8E-3</v>
      </c>
      <c r="M68" s="31">
        <v>1.4</v>
      </c>
      <c r="N68" s="31">
        <v>6.68</v>
      </c>
      <c r="O68" s="31">
        <v>0.1245</v>
      </c>
      <c r="P68" s="31">
        <v>2.6499999999999999E-2</v>
      </c>
      <c r="Q68" s="31">
        <v>100.0558</v>
      </c>
      <c r="S68" s="31">
        <f t="shared" si="0"/>
        <v>3.1747499999999998E-2</v>
      </c>
      <c r="T68" s="31">
        <f t="shared" si="1"/>
        <v>100.02405250000001</v>
      </c>
    </row>
    <row r="69" spans="1:20" x14ac:dyDescent="0.2">
      <c r="A69" s="52" t="s">
        <v>49</v>
      </c>
      <c r="B69" s="31" t="s">
        <v>541</v>
      </c>
      <c r="C69" s="31">
        <v>42.79</v>
      </c>
      <c r="D69" s="31">
        <v>9.76</v>
      </c>
      <c r="E69" s="31">
        <v>0</v>
      </c>
      <c r="F69" s="31">
        <v>11.46</v>
      </c>
      <c r="G69" s="31">
        <v>3.8899999999999997E-2</v>
      </c>
      <c r="H69" s="31">
        <v>1.6133</v>
      </c>
      <c r="I69" s="31">
        <v>1.43</v>
      </c>
      <c r="J69" s="31">
        <v>21.03</v>
      </c>
      <c r="K69" s="31">
        <v>0.38529999999999998</v>
      </c>
      <c r="L69" s="31">
        <v>4.19E-2</v>
      </c>
      <c r="M69" s="31">
        <v>1.4</v>
      </c>
      <c r="N69" s="31">
        <v>8.76</v>
      </c>
      <c r="O69" s="31">
        <v>0.10100000000000001</v>
      </c>
      <c r="P69" s="31">
        <v>8.5699999999999998E-2</v>
      </c>
      <c r="Q69" s="31">
        <v>98.896199999999993</v>
      </c>
      <c r="S69" s="31">
        <f t="shared" ref="S69:S74" si="2">0.255*O69</f>
        <v>2.5755000000000004E-2</v>
      </c>
      <c r="T69" s="31">
        <f t="shared" ref="T69:T74" si="3">Q69-S69</f>
        <v>98.870444999999989</v>
      </c>
    </row>
    <row r="70" spans="1:20" x14ac:dyDescent="0.2">
      <c r="A70" s="52" t="s">
        <v>49</v>
      </c>
      <c r="B70" s="31" t="s">
        <v>542</v>
      </c>
      <c r="C70" s="31">
        <v>37.86</v>
      </c>
      <c r="D70" s="31">
        <v>9.81</v>
      </c>
      <c r="E70" s="31">
        <v>0</v>
      </c>
      <c r="F70" s="31">
        <v>11.58</v>
      </c>
      <c r="G70" s="31">
        <v>8.3000000000000001E-3</v>
      </c>
      <c r="H70" s="31">
        <v>1.2670999999999999</v>
      </c>
      <c r="I70" s="31">
        <v>1.72</v>
      </c>
      <c r="J70" s="31">
        <v>23.22</v>
      </c>
      <c r="K70" s="31">
        <v>0.30230000000000001</v>
      </c>
      <c r="L70" s="31">
        <v>0</v>
      </c>
      <c r="M70" s="31">
        <v>1.2896000000000001</v>
      </c>
      <c r="N70" s="31">
        <v>7.61</v>
      </c>
      <c r="O70" s="31">
        <v>0.55669999999999997</v>
      </c>
      <c r="P70" s="31">
        <v>3.6600000000000001E-2</v>
      </c>
      <c r="Q70" s="31">
        <v>95.2607</v>
      </c>
      <c r="S70" s="31">
        <f t="shared" si="2"/>
        <v>0.14195849999999999</v>
      </c>
      <c r="T70" s="31">
        <f t="shared" si="3"/>
        <v>95.118741499999999</v>
      </c>
    </row>
    <row r="71" spans="1:20" x14ac:dyDescent="0.2">
      <c r="A71" s="52" t="s">
        <v>49</v>
      </c>
      <c r="B71" s="31" t="s">
        <v>543</v>
      </c>
      <c r="C71" s="31">
        <v>41.84</v>
      </c>
      <c r="D71" s="31">
        <v>10.02</v>
      </c>
      <c r="E71" s="31">
        <v>0</v>
      </c>
      <c r="F71" s="31">
        <v>11.33</v>
      </c>
      <c r="G71" s="31">
        <v>3.4799999999999998E-2</v>
      </c>
      <c r="H71" s="31">
        <v>1.93</v>
      </c>
      <c r="I71" s="31">
        <v>1.6</v>
      </c>
      <c r="J71" s="31">
        <v>23.31</v>
      </c>
      <c r="K71" s="31">
        <v>0.4798</v>
      </c>
      <c r="L71" s="31">
        <v>3.49E-2</v>
      </c>
      <c r="M71" s="31">
        <v>1.43</v>
      </c>
      <c r="N71" s="31">
        <v>7.28</v>
      </c>
      <c r="O71" s="31">
        <v>0.24079999999999999</v>
      </c>
      <c r="P71" s="31">
        <v>8.8700000000000001E-2</v>
      </c>
      <c r="Q71" s="31">
        <v>99.619</v>
      </c>
      <c r="S71" s="31">
        <f t="shared" si="2"/>
        <v>6.1404E-2</v>
      </c>
      <c r="T71" s="31">
        <f t="shared" si="3"/>
        <v>99.557596000000004</v>
      </c>
    </row>
    <row r="72" spans="1:20" x14ac:dyDescent="0.2">
      <c r="A72" s="52" t="s">
        <v>49</v>
      </c>
      <c r="B72" s="31" t="s">
        <v>544</v>
      </c>
      <c r="C72" s="31">
        <v>47.38</v>
      </c>
      <c r="D72" s="31">
        <v>9.2200000000000006</v>
      </c>
      <c r="E72" s="31">
        <v>0</v>
      </c>
      <c r="F72" s="31">
        <v>11.79</v>
      </c>
      <c r="G72" s="31">
        <v>0.19900000000000001</v>
      </c>
      <c r="H72" s="31">
        <v>0.66420000000000001</v>
      </c>
      <c r="I72" s="31">
        <v>0.5756</v>
      </c>
      <c r="J72" s="31">
        <v>12.01</v>
      </c>
      <c r="K72" s="31">
        <v>0.26640000000000003</v>
      </c>
      <c r="L72" s="31">
        <v>1.7000000000000001E-2</v>
      </c>
      <c r="M72" s="31">
        <v>1.1677999999999999</v>
      </c>
      <c r="N72" s="31">
        <v>14.41</v>
      </c>
      <c r="O72" s="31">
        <v>2.76E-2</v>
      </c>
      <c r="P72" s="31">
        <v>5.4600000000000003E-2</v>
      </c>
      <c r="Q72" s="31">
        <v>97.782300000000006</v>
      </c>
      <c r="S72" s="31">
        <f t="shared" si="2"/>
        <v>7.038E-3</v>
      </c>
      <c r="T72" s="31">
        <f t="shared" si="3"/>
        <v>97.775262000000012</v>
      </c>
    </row>
    <row r="73" spans="1:20" x14ac:dyDescent="0.2">
      <c r="A73" s="52" t="s">
        <v>49</v>
      </c>
      <c r="B73" s="31" t="s">
        <v>545</v>
      </c>
      <c r="C73" s="31">
        <v>41.61</v>
      </c>
      <c r="D73" s="31">
        <v>10.28</v>
      </c>
      <c r="E73" s="31">
        <v>0</v>
      </c>
      <c r="F73" s="31">
        <v>11.39</v>
      </c>
      <c r="G73" s="31">
        <v>2.01E-2</v>
      </c>
      <c r="H73" s="31">
        <v>1.79</v>
      </c>
      <c r="I73" s="31">
        <v>1.63</v>
      </c>
      <c r="J73" s="31">
        <v>22.56</v>
      </c>
      <c r="K73" s="31">
        <v>0.40770000000000001</v>
      </c>
      <c r="L73" s="31">
        <v>0</v>
      </c>
      <c r="M73" s="31">
        <v>1.49</v>
      </c>
      <c r="N73" s="31">
        <v>7.66</v>
      </c>
      <c r="O73" s="31">
        <v>0.1648</v>
      </c>
      <c r="P73" s="31">
        <v>7.4999999999999997E-2</v>
      </c>
      <c r="Q73" s="31">
        <v>99.077699999999993</v>
      </c>
      <c r="S73" s="31">
        <f t="shared" si="2"/>
        <v>4.2023999999999999E-2</v>
      </c>
      <c r="T73" s="31">
        <f t="shared" si="3"/>
        <v>99.035675999999995</v>
      </c>
    </row>
    <row r="74" spans="1:20" ht="16" thickBot="1" x14ac:dyDescent="0.25">
      <c r="A74" s="53" t="s">
        <v>49</v>
      </c>
      <c r="B74" s="31" t="s">
        <v>546</v>
      </c>
      <c r="C74" s="31">
        <v>42.16</v>
      </c>
      <c r="D74" s="31">
        <v>10.39</v>
      </c>
      <c r="E74" s="31">
        <v>0</v>
      </c>
      <c r="F74" s="31">
        <v>11.68</v>
      </c>
      <c r="G74" s="31">
        <v>7.1999999999999995E-2</v>
      </c>
      <c r="H74" s="31">
        <v>1.78</v>
      </c>
      <c r="I74" s="31">
        <v>1.43</v>
      </c>
      <c r="J74" s="31">
        <v>19.899999999999999</v>
      </c>
      <c r="K74" s="31">
        <v>0.4244</v>
      </c>
      <c r="L74" s="31">
        <v>0</v>
      </c>
      <c r="M74" s="31">
        <v>1.2947</v>
      </c>
      <c r="N74" s="31">
        <v>9.1999999999999993</v>
      </c>
      <c r="O74" s="31">
        <v>0.26690000000000003</v>
      </c>
      <c r="P74" s="31">
        <v>0.12659999999999999</v>
      </c>
      <c r="Q74" s="31">
        <v>98.724599999999995</v>
      </c>
      <c r="S74" s="31">
        <f t="shared" si="2"/>
        <v>6.8059500000000009E-2</v>
      </c>
      <c r="T74" s="31">
        <f t="shared" si="3"/>
        <v>98.656540499999991</v>
      </c>
    </row>
    <row r="76" spans="1:20" x14ac:dyDescent="0.2">
      <c r="B76" s="12" t="s">
        <v>552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55C0-49DC-7841-B76E-8515A3C0049B}">
  <dimension ref="A1:X47"/>
  <sheetViews>
    <sheetView workbookViewId="0">
      <selection activeCell="AA21" sqref="AA21"/>
    </sheetView>
  </sheetViews>
  <sheetFormatPr baseColWidth="10" defaultRowHeight="15" x14ac:dyDescent="0.2"/>
  <cols>
    <col min="1" max="1" width="10.83203125" style="1"/>
    <col min="2" max="2" width="26.5" customWidth="1"/>
  </cols>
  <sheetData>
    <row r="1" spans="1:24" x14ac:dyDescent="0.2">
      <c r="A1" s="61"/>
      <c r="B1" s="35" t="s">
        <v>553</v>
      </c>
      <c r="C1">
        <v>413</v>
      </c>
      <c r="D1" s="32">
        <v>139.29</v>
      </c>
      <c r="E1">
        <v>133</v>
      </c>
      <c r="F1" s="32">
        <v>132.13999999999999</v>
      </c>
      <c r="G1">
        <v>143</v>
      </c>
      <c r="H1" s="32">
        <v>232.71</v>
      </c>
      <c r="I1">
        <v>239</v>
      </c>
      <c r="J1" s="32">
        <v>181</v>
      </c>
      <c r="K1">
        <v>112</v>
      </c>
      <c r="L1" s="32">
        <v>58.57</v>
      </c>
      <c r="M1">
        <v>105</v>
      </c>
      <c r="N1">
        <v>237</v>
      </c>
      <c r="O1">
        <v>252</v>
      </c>
      <c r="P1">
        <v>373</v>
      </c>
      <c r="Q1">
        <v>797</v>
      </c>
      <c r="R1">
        <v>267</v>
      </c>
      <c r="S1">
        <v>66</v>
      </c>
      <c r="T1">
        <v>83</v>
      </c>
    </row>
    <row r="2" spans="1:24" x14ac:dyDescent="0.2">
      <c r="A2" s="58" t="s">
        <v>588</v>
      </c>
      <c r="B2" s="35" t="s">
        <v>135</v>
      </c>
      <c r="C2" s="38" t="s">
        <v>555</v>
      </c>
      <c r="D2" s="38" t="s">
        <v>555</v>
      </c>
      <c r="E2" s="38" t="s">
        <v>555</v>
      </c>
      <c r="F2" s="38" t="s">
        <v>555</v>
      </c>
      <c r="G2" s="38" t="s">
        <v>555</v>
      </c>
      <c r="H2" s="38" t="s">
        <v>555</v>
      </c>
      <c r="I2" s="38" t="s">
        <v>555</v>
      </c>
      <c r="J2" s="38" t="s">
        <v>555</v>
      </c>
      <c r="K2" s="38" t="s">
        <v>555</v>
      </c>
      <c r="L2" s="38" t="s">
        <v>555</v>
      </c>
      <c r="M2" s="38" t="s">
        <v>555</v>
      </c>
      <c r="N2" s="38" t="s">
        <v>555</v>
      </c>
      <c r="O2" s="38" t="s">
        <v>555</v>
      </c>
      <c r="P2" s="38" t="s">
        <v>555</v>
      </c>
      <c r="Q2" s="38" t="s">
        <v>555</v>
      </c>
      <c r="R2" s="38" t="s">
        <v>555</v>
      </c>
      <c r="S2" s="38" t="s">
        <v>555</v>
      </c>
      <c r="T2" s="38" t="s">
        <v>555</v>
      </c>
      <c r="U2" s="38" t="s">
        <v>555</v>
      </c>
      <c r="W2" s="38" t="s">
        <v>555</v>
      </c>
      <c r="X2" s="38" t="s">
        <v>555</v>
      </c>
    </row>
    <row r="3" spans="1:24" ht="16" thickBot="1" x14ac:dyDescent="0.25">
      <c r="A3" s="59"/>
      <c r="B3" s="55" t="s">
        <v>554</v>
      </c>
      <c r="C3" s="29" t="s">
        <v>332</v>
      </c>
      <c r="D3" s="29" t="s">
        <v>277</v>
      </c>
      <c r="E3" s="29" t="s">
        <v>309</v>
      </c>
      <c r="F3" s="29" t="s">
        <v>308</v>
      </c>
      <c r="G3" s="29" t="s">
        <v>432</v>
      </c>
      <c r="H3" s="29" t="s">
        <v>283</v>
      </c>
      <c r="I3" s="29" t="s">
        <v>282</v>
      </c>
      <c r="J3" s="29" t="s">
        <v>333</v>
      </c>
      <c r="K3" s="29" t="s">
        <v>278</v>
      </c>
      <c r="L3" s="29" t="s">
        <v>285</v>
      </c>
      <c r="M3" s="29" t="s">
        <v>315</v>
      </c>
      <c r="N3" s="29" t="s">
        <v>316</v>
      </c>
      <c r="O3" s="29" t="s">
        <v>317</v>
      </c>
      <c r="P3" s="29" t="s">
        <v>339</v>
      </c>
      <c r="Q3" s="29" t="s">
        <v>338</v>
      </c>
      <c r="R3" s="29" t="s">
        <v>312</v>
      </c>
      <c r="S3" s="29" t="s">
        <v>284</v>
      </c>
      <c r="T3" s="29" t="s">
        <v>281</v>
      </c>
      <c r="U3" s="29" t="s">
        <v>287</v>
      </c>
      <c r="W3" s="29" t="s">
        <v>685</v>
      </c>
      <c r="X3" s="29" t="s">
        <v>681</v>
      </c>
    </row>
    <row r="4" spans="1:24" ht="16" thickTop="1" x14ac:dyDescent="0.2">
      <c r="A4" s="45" t="s">
        <v>1</v>
      </c>
      <c r="B4" t="s">
        <v>334</v>
      </c>
      <c r="C4" s="31">
        <v>0.10340000000000001</v>
      </c>
      <c r="D4" s="31">
        <v>3.5999999999999997E-2</v>
      </c>
      <c r="E4" s="31">
        <v>0</v>
      </c>
      <c r="F4" s="31">
        <v>0</v>
      </c>
      <c r="G4" s="30" t="s">
        <v>72</v>
      </c>
      <c r="H4" s="31">
        <v>8.2600000000000007E-2</v>
      </c>
      <c r="I4" s="31">
        <v>94.16</v>
      </c>
      <c r="J4" s="31">
        <v>1.4500000000000001E-2</v>
      </c>
      <c r="K4" s="31">
        <v>9.11E-2</v>
      </c>
      <c r="L4" s="31">
        <v>0</v>
      </c>
      <c r="M4" s="30" t="s">
        <v>72</v>
      </c>
      <c r="N4" s="30" t="s">
        <v>72</v>
      </c>
      <c r="O4" s="30" t="s">
        <v>72</v>
      </c>
      <c r="P4" s="30" t="s">
        <v>72</v>
      </c>
      <c r="Q4" s="30" t="s">
        <v>72</v>
      </c>
      <c r="R4" s="30" t="s">
        <v>72</v>
      </c>
      <c r="S4" s="30" t="s">
        <v>72</v>
      </c>
      <c r="T4" s="30" t="s">
        <v>72</v>
      </c>
      <c r="U4" s="31">
        <v>94.487700000000004</v>
      </c>
    </row>
    <row r="5" spans="1:24" x14ac:dyDescent="0.2">
      <c r="A5" s="45" t="s">
        <v>1</v>
      </c>
      <c r="B5" t="s">
        <v>334</v>
      </c>
      <c r="C5" s="31">
        <v>0</v>
      </c>
      <c r="D5" s="31">
        <v>2.18E-2</v>
      </c>
      <c r="E5" s="31">
        <v>4.5900000000000003E-2</v>
      </c>
      <c r="F5" s="31">
        <v>4.3E-3</v>
      </c>
      <c r="G5" s="30" t="s">
        <v>72</v>
      </c>
      <c r="H5" s="31">
        <v>4.8399999999999999E-2</v>
      </c>
      <c r="I5" s="31">
        <v>93.99</v>
      </c>
      <c r="J5" s="31">
        <v>2.8299999999999999E-2</v>
      </c>
      <c r="K5" s="31">
        <v>8.5400000000000004E-2</v>
      </c>
      <c r="L5" s="31">
        <v>0</v>
      </c>
      <c r="M5" s="30" t="s">
        <v>72</v>
      </c>
      <c r="N5" s="30" t="s">
        <v>72</v>
      </c>
      <c r="O5" s="30" t="s">
        <v>72</v>
      </c>
      <c r="P5" s="30" t="s">
        <v>72</v>
      </c>
      <c r="Q5" s="30" t="s">
        <v>72</v>
      </c>
      <c r="R5" s="30" t="s">
        <v>72</v>
      </c>
      <c r="S5" s="30" t="s">
        <v>72</v>
      </c>
      <c r="T5" s="30" t="s">
        <v>72</v>
      </c>
      <c r="U5" s="31">
        <v>94.224199999999996</v>
      </c>
    </row>
    <row r="6" spans="1:24" x14ac:dyDescent="0.2">
      <c r="A6" s="45" t="s">
        <v>1</v>
      </c>
      <c r="B6" t="s">
        <v>335</v>
      </c>
      <c r="C6" s="31">
        <v>0</v>
      </c>
      <c r="D6" s="31">
        <v>1.6400000000000001E-2</v>
      </c>
      <c r="E6" s="31">
        <v>8.0500000000000002E-2</v>
      </c>
      <c r="F6" s="31">
        <v>4.5999999999999999E-3</v>
      </c>
      <c r="G6" s="30" t="s">
        <v>72</v>
      </c>
      <c r="H6" s="31">
        <v>6.59E-2</v>
      </c>
      <c r="I6" s="31">
        <v>94.79</v>
      </c>
      <c r="J6" s="31">
        <v>9.1999999999999998E-3</v>
      </c>
      <c r="K6" s="31">
        <v>5.8099999999999999E-2</v>
      </c>
      <c r="L6" s="31">
        <v>1.2999999999999999E-3</v>
      </c>
      <c r="M6" s="30" t="s">
        <v>72</v>
      </c>
      <c r="N6" s="30" t="s">
        <v>72</v>
      </c>
      <c r="O6" s="30" t="s">
        <v>72</v>
      </c>
      <c r="P6" s="30" t="s">
        <v>72</v>
      </c>
      <c r="Q6" s="30" t="s">
        <v>72</v>
      </c>
      <c r="R6" s="30" t="s">
        <v>72</v>
      </c>
      <c r="S6" s="30" t="s">
        <v>72</v>
      </c>
      <c r="T6" s="30" t="s">
        <v>72</v>
      </c>
      <c r="U6" s="31">
        <v>95.025999999999996</v>
      </c>
    </row>
    <row r="7" spans="1:24" x14ac:dyDescent="0.2">
      <c r="A7" s="45" t="s">
        <v>1</v>
      </c>
      <c r="B7" t="s">
        <v>336</v>
      </c>
      <c r="C7" s="31">
        <v>0</v>
      </c>
      <c r="D7" s="31">
        <v>7.6700000000000004E-2</v>
      </c>
      <c r="E7" s="31">
        <v>0.27250000000000002</v>
      </c>
      <c r="F7" s="31">
        <v>2.3999999999999998E-3</v>
      </c>
      <c r="G7" s="30" t="s">
        <v>72</v>
      </c>
      <c r="H7" s="31">
        <v>1.52E-2</v>
      </c>
      <c r="I7" s="31">
        <v>91.42</v>
      </c>
      <c r="J7" s="31">
        <v>6.4999999999999997E-3</v>
      </c>
      <c r="K7" s="31">
        <v>6.3100000000000003E-2</v>
      </c>
      <c r="L7" s="31">
        <v>1.1299999999999999E-2</v>
      </c>
      <c r="M7" s="30" t="s">
        <v>72</v>
      </c>
      <c r="N7" s="30" t="s">
        <v>72</v>
      </c>
      <c r="O7" s="30" t="s">
        <v>72</v>
      </c>
      <c r="P7" s="30" t="s">
        <v>72</v>
      </c>
      <c r="Q7" s="30" t="s">
        <v>72</v>
      </c>
      <c r="R7" s="30" t="s">
        <v>72</v>
      </c>
      <c r="S7" s="30" t="s">
        <v>72</v>
      </c>
      <c r="T7" s="30" t="s">
        <v>72</v>
      </c>
      <c r="U7" s="31">
        <v>91.867800000000003</v>
      </c>
    </row>
    <row r="8" spans="1:24" x14ac:dyDescent="0.2">
      <c r="A8" s="45" t="s">
        <v>1</v>
      </c>
      <c r="B8" t="s">
        <v>337</v>
      </c>
      <c r="C8" s="31">
        <v>5.8999999999999999E-3</v>
      </c>
      <c r="D8" s="31">
        <v>3.7400000000000003E-2</v>
      </c>
      <c r="E8" s="31">
        <v>51.4</v>
      </c>
      <c r="F8" s="31">
        <v>0</v>
      </c>
      <c r="G8" s="30" t="s">
        <v>72</v>
      </c>
      <c r="H8" s="31">
        <v>15.89</v>
      </c>
      <c r="I8" s="31">
        <v>32.9</v>
      </c>
      <c r="J8" s="31">
        <v>1.2699999999999999E-2</v>
      </c>
      <c r="K8" s="31">
        <v>0</v>
      </c>
      <c r="L8" s="31">
        <v>2.4799999999999999E-2</v>
      </c>
      <c r="M8" s="30" t="s">
        <v>72</v>
      </c>
      <c r="N8" s="30" t="s">
        <v>72</v>
      </c>
      <c r="O8" s="30" t="s">
        <v>72</v>
      </c>
      <c r="P8" s="30" t="s">
        <v>72</v>
      </c>
      <c r="Q8" s="30" t="s">
        <v>72</v>
      </c>
      <c r="R8" s="30" t="s">
        <v>72</v>
      </c>
      <c r="S8" s="30" t="s">
        <v>72</v>
      </c>
      <c r="T8" s="30" t="s">
        <v>72</v>
      </c>
      <c r="U8" s="31">
        <v>100.27079999999999</v>
      </c>
    </row>
    <row r="9" spans="1:24" x14ac:dyDescent="0.2">
      <c r="A9" s="45" t="s">
        <v>1</v>
      </c>
      <c r="B9" t="s">
        <v>337</v>
      </c>
      <c r="C9" s="31">
        <v>0.08</v>
      </c>
      <c r="D9" s="31">
        <v>4.0399999999999998E-2</v>
      </c>
      <c r="E9" s="31">
        <v>51.66</v>
      </c>
      <c r="F9" s="31">
        <v>0</v>
      </c>
      <c r="G9" s="30" t="s">
        <v>72</v>
      </c>
      <c r="H9" s="31">
        <v>16.5</v>
      </c>
      <c r="I9" s="31">
        <v>32.25</v>
      </c>
      <c r="J9" s="31">
        <v>1.0200000000000001E-2</v>
      </c>
      <c r="K9" s="31">
        <v>7.6E-3</v>
      </c>
      <c r="L9" s="31">
        <v>1.9E-2</v>
      </c>
      <c r="M9" s="30" t="s">
        <v>72</v>
      </c>
      <c r="N9" s="30" t="s">
        <v>72</v>
      </c>
      <c r="O9" s="30" t="s">
        <v>72</v>
      </c>
      <c r="P9" s="30" t="s">
        <v>72</v>
      </c>
      <c r="Q9" s="30" t="s">
        <v>72</v>
      </c>
      <c r="R9" s="30" t="s">
        <v>72</v>
      </c>
      <c r="S9" s="30" t="s">
        <v>72</v>
      </c>
      <c r="T9" s="30" t="s">
        <v>72</v>
      </c>
      <c r="U9" s="31">
        <v>100.5671</v>
      </c>
    </row>
    <row r="10" spans="1:24" x14ac:dyDescent="0.2">
      <c r="A10" s="45" t="s">
        <v>1</v>
      </c>
      <c r="B10" t="s">
        <v>340</v>
      </c>
      <c r="C10" s="30" t="s">
        <v>72</v>
      </c>
      <c r="D10" s="31">
        <v>29.24</v>
      </c>
      <c r="E10" s="31">
        <v>28.1</v>
      </c>
      <c r="F10" s="30" t="s">
        <v>72</v>
      </c>
      <c r="G10" s="30" t="s">
        <v>72</v>
      </c>
      <c r="H10" s="31">
        <v>0.14419999999999999</v>
      </c>
      <c r="I10" s="31">
        <v>3.47</v>
      </c>
      <c r="J10" s="30" t="s">
        <v>72</v>
      </c>
      <c r="K10" s="31">
        <v>2.2200000000000002</v>
      </c>
      <c r="L10" s="30" t="s">
        <v>72</v>
      </c>
      <c r="M10" s="31">
        <v>2.08</v>
      </c>
      <c r="N10" s="31">
        <v>4.17</v>
      </c>
      <c r="O10" s="31">
        <v>7.0699999999999999E-2</v>
      </c>
      <c r="P10" s="31">
        <v>0</v>
      </c>
      <c r="Q10" s="31">
        <v>0.1231</v>
      </c>
      <c r="R10" s="31">
        <v>0.16300000000000001</v>
      </c>
      <c r="S10" s="31">
        <v>5.0900000000000001E-2</v>
      </c>
      <c r="T10" s="31">
        <v>25.9</v>
      </c>
      <c r="U10" s="31">
        <v>95.731999999999999</v>
      </c>
      <c r="W10" s="31">
        <f>0.421*Q10</f>
        <v>5.1825099999999999E-2</v>
      </c>
      <c r="X10" s="31">
        <f>U10-W10</f>
        <v>95.680174899999997</v>
      </c>
    </row>
    <row r="11" spans="1:24" x14ac:dyDescent="0.2">
      <c r="A11" s="45" t="s">
        <v>1</v>
      </c>
      <c r="B11" t="s">
        <v>341</v>
      </c>
      <c r="C11" s="30" t="s">
        <v>72</v>
      </c>
      <c r="D11" s="31">
        <v>30.48</v>
      </c>
      <c r="E11" s="31">
        <v>32.659999999999997</v>
      </c>
      <c r="F11" s="30" t="s">
        <v>72</v>
      </c>
      <c r="G11" s="30" t="s">
        <v>72</v>
      </c>
      <c r="H11" s="31">
        <v>0.26350000000000001</v>
      </c>
      <c r="I11" s="31">
        <v>1.0199</v>
      </c>
      <c r="J11" s="30" t="s">
        <v>72</v>
      </c>
      <c r="K11" s="31">
        <v>2.27</v>
      </c>
      <c r="L11" s="30" t="s">
        <v>72</v>
      </c>
      <c r="M11" s="31">
        <v>0.7208</v>
      </c>
      <c r="N11" s="31">
        <v>2.17</v>
      </c>
      <c r="O11" s="31">
        <v>0</v>
      </c>
      <c r="P11" s="31">
        <v>0</v>
      </c>
      <c r="Q11" s="31">
        <v>0.18110000000000001</v>
      </c>
      <c r="R11" s="31">
        <v>4.7800000000000002E-2</v>
      </c>
      <c r="S11" s="31">
        <v>1.6000000000000001E-3</v>
      </c>
      <c r="T11" s="31">
        <v>27.65</v>
      </c>
      <c r="U11" s="31">
        <v>97.464799999999997</v>
      </c>
      <c r="W11" s="31">
        <f t="shared" ref="W11:W21" si="0">0.421*Q11</f>
        <v>7.6243100000000008E-2</v>
      </c>
      <c r="X11" s="31">
        <f t="shared" ref="X11:X21" si="1">U11-W11</f>
        <v>97.388556899999998</v>
      </c>
    </row>
    <row r="12" spans="1:24" x14ac:dyDescent="0.2">
      <c r="A12" s="45" t="s">
        <v>1</v>
      </c>
      <c r="B12" t="s">
        <v>342</v>
      </c>
      <c r="C12" s="30" t="s">
        <v>72</v>
      </c>
      <c r="D12" s="31">
        <v>29.37</v>
      </c>
      <c r="E12" s="31">
        <v>27.43</v>
      </c>
      <c r="F12" s="30" t="s">
        <v>72</v>
      </c>
      <c r="G12" s="30" t="s">
        <v>72</v>
      </c>
      <c r="H12" s="31">
        <v>5.8000000000000003E-2</v>
      </c>
      <c r="I12" s="31">
        <v>3.36</v>
      </c>
      <c r="J12" s="30" t="s">
        <v>72</v>
      </c>
      <c r="K12" s="31">
        <v>2.41</v>
      </c>
      <c r="L12" s="30" t="s">
        <v>72</v>
      </c>
      <c r="M12" s="31">
        <v>1.67</v>
      </c>
      <c r="N12" s="31">
        <v>4.41</v>
      </c>
      <c r="O12" s="31">
        <v>0</v>
      </c>
      <c r="P12" s="31">
        <v>0</v>
      </c>
      <c r="Q12" s="31">
        <v>0.1095</v>
      </c>
      <c r="R12" s="31">
        <v>9.8400000000000001E-2</v>
      </c>
      <c r="S12" s="31">
        <v>4.1200000000000001E-2</v>
      </c>
      <c r="T12" s="31">
        <v>26.12</v>
      </c>
      <c r="U12" s="31">
        <v>95.077100000000002</v>
      </c>
      <c r="W12" s="31">
        <f t="shared" si="0"/>
        <v>4.6099500000000002E-2</v>
      </c>
      <c r="X12" s="31">
        <f t="shared" si="1"/>
        <v>95.031000500000005</v>
      </c>
    </row>
    <row r="13" spans="1:24" x14ac:dyDescent="0.2">
      <c r="A13" s="45" t="s">
        <v>1</v>
      </c>
      <c r="B13" t="s">
        <v>343</v>
      </c>
      <c r="C13" s="30" t="s">
        <v>72</v>
      </c>
      <c r="D13" s="31">
        <v>29.2</v>
      </c>
      <c r="E13" s="31">
        <v>27.33</v>
      </c>
      <c r="F13" s="30" t="s">
        <v>72</v>
      </c>
      <c r="G13" s="30" t="s">
        <v>72</v>
      </c>
      <c r="H13" s="31">
        <v>8.8099999999999998E-2</v>
      </c>
      <c r="I13" s="31">
        <v>3.24</v>
      </c>
      <c r="J13" s="30" t="s">
        <v>72</v>
      </c>
      <c r="K13" s="31">
        <v>2.17</v>
      </c>
      <c r="L13" s="30" t="s">
        <v>72</v>
      </c>
      <c r="M13" s="31">
        <v>1.46</v>
      </c>
      <c r="N13" s="31">
        <v>5.05</v>
      </c>
      <c r="O13" s="31">
        <v>3.8100000000000002E-2</v>
      </c>
      <c r="P13" s="31">
        <v>2.5100000000000001E-2</v>
      </c>
      <c r="Q13" s="31">
        <v>2.4400000000000002E-2</v>
      </c>
      <c r="R13" s="31">
        <v>6.6699999999999995E-2</v>
      </c>
      <c r="S13" s="31">
        <v>4.3299999999999998E-2</v>
      </c>
      <c r="T13" s="31">
        <v>26.18</v>
      </c>
      <c r="U13" s="31">
        <v>94.915800000000004</v>
      </c>
      <c r="W13" s="31">
        <f t="shared" si="0"/>
        <v>1.0272400000000001E-2</v>
      </c>
      <c r="X13" s="31">
        <f t="shared" si="1"/>
        <v>94.905527599999999</v>
      </c>
    </row>
    <row r="14" spans="1:24" x14ac:dyDescent="0.2">
      <c r="A14" s="45" t="s">
        <v>1</v>
      </c>
      <c r="B14" t="s">
        <v>344</v>
      </c>
      <c r="C14" s="30" t="s">
        <v>72</v>
      </c>
      <c r="D14" s="31">
        <v>29.14</v>
      </c>
      <c r="E14" s="31">
        <v>27.65</v>
      </c>
      <c r="F14" s="30" t="s">
        <v>72</v>
      </c>
      <c r="G14" s="30" t="s">
        <v>72</v>
      </c>
      <c r="H14" s="31">
        <v>0.16389999999999999</v>
      </c>
      <c r="I14" s="31">
        <v>3.33</v>
      </c>
      <c r="J14" s="30" t="s">
        <v>72</v>
      </c>
      <c r="K14" s="31">
        <v>2.33</v>
      </c>
      <c r="L14" s="30" t="s">
        <v>72</v>
      </c>
      <c r="M14" s="31">
        <v>1.95</v>
      </c>
      <c r="N14" s="31">
        <v>3.72</v>
      </c>
      <c r="O14" s="31">
        <v>0</v>
      </c>
      <c r="P14" s="31">
        <v>0</v>
      </c>
      <c r="Q14" s="31">
        <v>9.8500000000000004E-2</v>
      </c>
      <c r="R14" s="31">
        <v>0.12470000000000001</v>
      </c>
      <c r="S14" s="31">
        <v>4.6600000000000003E-2</v>
      </c>
      <c r="T14" s="31">
        <v>25.79</v>
      </c>
      <c r="U14" s="31">
        <v>94.343800000000002</v>
      </c>
      <c r="W14" s="31">
        <f t="shared" si="0"/>
        <v>4.1468499999999998E-2</v>
      </c>
      <c r="X14" s="31">
        <f t="shared" si="1"/>
        <v>94.302331500000008</v>
      </c>
    </row>
    <row r="15" spans="1:24" x14ac:dyDescent="0.2">
      <c r="A15" s="45" t="s">
        <v>1</v>
      </c>
      <c r="B15" t="s">
        <v>345</v>
      </c>
      <c r="C15" s="30" t="s">
        <v>72</v>
      </c>
      <c r="D15" s="31">
        <v>29.26</v>
      </c>
      <c r="E15" s="31">
        <v>26.13</v>
      </c>
      <c r="F15" s="30" t="s">
        <v>72</v>
      </c>
      <c r="G15" s="30" t="s">
        <v>72</v>
      </c>
      <c r="H15" s="31">
        <v>0.2016</v>
      </c>
      <c r="I15" s="31">
        <v>3.11</v>
      </c>
      <c r="J15" s="30" t="s">
        <v>72</v>
      </c>
      <c r="K15" s="31">
        <v>3.24</v>
      </c>
      <c r="L15" s="30" t="s">
        <v>72</v>
      </c>
      <c r="M15" s="31">
        <v>1.66</v>
      </c>
      <c r="N15" s="31">
        <v>5.12</v>
      </c>
      <c r="O15" s="31">
        <v>3.09E-2</v>
      </c>
      <c r="P15" s="31">
        <v>0.24479999999999999</v>
      </c>
      <c r="Q15" s="31">
        <v>0.1394</v>
      </c>
      <c r="R15" s="31">
        <v>6.9800000000000001E-2</v>
      </c>
      <c r="S15" s="31">
        <v>0.21049999999999999</v>
      </c>
      <c r="T15" s="31">
        <v>25.8</v>
      </c>
      <c r="U15" s="31">
        <v>95.217100000000002</v>
      </c>
      <c r="W15" s="31">
        <f t="shared" si="0"/>
        <v>5.8687399999999994E-2</v>
      </c>
      <c r="X15" s="31">
        <f t="shared" si="1"/>
        <v>95.158412600000005</v>
      </c>
    </row>
    <row r="16" spans="1:24" x14ac:dyDescent="0.2">
      <c r="A16" s="45" t="s">
        <v>1</v>
      </c>
      <c r="B16" t="s">
        <v>337</v>
      </c>
      <c r="C16" s="30" t="s">
        <v>72</v>
      </c>
      <c r="D16" s="31">
        <v>3.6700000000000003E-2</v>
      </c>
      <c r="E16" s="31">
        <v>50.26</v>
      </c>
      <c r="F16" s="30" t="s">
        <v>72</v>
      </c>
      <c r="G16" s="30" t="s">
        <v>72</v>
      </c>
      <c r="H16" s="31">
        <v>14.2</v>
      </c>
      <c r="I16" s="31">
        <v>31.94</v>
      </c>
      <c r="J16" s="30" t="s">
        <v>72</v>
      </c>
      <c r="K16" s="31">
        <v>0</v>
      </c>
      <c r="L16" s="30" t="s">
        <v>72</v>
      </c>
      <c r="M16" s="31">
        <v>5.6099999999999997E-2</v>
      </c>
      <c r="N16" s="31">
        <v>3.6600000000000001E-2</v>
      </c>
      <c r="O16" s="31">
        <v>0</v>
      </c>
      <c r="P16" s="31">
        <v>8.8599999999999998E-2</v>
      </c>
      <c r="Q16" s="31">
        <v>0</v>
      </c>
      <c r="R16" s="31">
        <v>0</v>
      </c>
      <c r="S16" s="31">
        <v>8.6999999999999994E-3</v>
      </c>
      <c r="T16" s="31">
        <v>2.2599999999999999E-2</v>
      </c>
      <c r="U16" s="31">
        <v>96.649299999999997</v>
      </c>
      <c r="W16" s="31">
        <f t="shared" si="0"/>
        <v>0</v>
      </c>
      <c r="X16" s="31">
        <f t="shared" si="1"/>
        <v>96.649299999999997</v>
      </c>
    </row>
    <row r="17" spans="1:24" x14ac:dyDescent="0.2">
      <c r="A17" s="45" t="s">
        <v>1</v>
      </c>
      <c r="B17" t="s">
        <v>337</v>
      </c>
      <c r="C17" s="30" t="s">
        <v>72</v>
      </c>
      <c r="D17" s="31">
        <v>4.5900000000000003E-2</v>
      </c>
      <c r="E17" s="31">
        <v>50.6</v>
      </c>
      <c r="F17" s="30" t="s">
        <v>72</v>
      </c>
      <c r="G17" s="30" t="s">
        <v>72</v>
      </c>
      <c r="H17" s="31">
        <v>14.66</v>
      </c>
      <c r="I17" s="31">
        <v>30.82</v>
      </c>
      <c r="J17" s="30" t="s">
        <v>72</v>
      </c>
      <c r="K17" s="31">
        <v>0</v>
      </c>
      <c r="L17" s="30" t="s">
        <v>72</v>
      </c>
      <c r="M17" s="31">
        <v>4.3700000000000003E-2</v>
      </c>
      <c r="N17" s="31">
        <v>2.53E-2</v>
      </c>
      <c r="O17" s="31">
        <v>0</v>
      </c>
      <c r="P17" s="31">
        <v>1.21E-2</v>
      </c>
      <c r="Q17" s="31">
        <v>0</v>
      </c>
      <c r="R17" s="31">
        <v>0</v>
      </c>
      <c r="S17" s="31">
        <v>0</v>
      </c>
      <c r="T17" s="31">
        <v>1.23E-2</v>
      </c>
      <c r="U17" s="31">
        <v>96.219399999999993</v>
      </c>
      <c r="W17" s="31">
        <f t="shared" si="0"/>
        <v>0</v>
      </c>
      <c r="X17" s="31">
        <f t="shared" si="1"/>
        <v>96.219399999999993</v>
      </c>
    </row>
    <row r="18" spans="1:24" x14ac:dyDescent="0.2">
      <c r="A18" s="45" t="s">
        <v>1</v>
      </c>
      <c r="B18" t="s">
        <v>337</v>
      </c>
      <c r="C18" s="30" t="s">
        <v>72</v>
      </c>
      <c r="D18" s="31">
        <v>28.91</v>
      </c>
      <c r="E18" s="31">
        <v>26.67</v>
      </c>
      <c r="F18" s="30" t="s">
        <v>72</v>
      </c>
      <c r="G18" s="30" t="s">
        <v>72</v>
      </c>
      <c r="H18" s="31">
        <v>0.1492</v>
      </c>
      <c r="I18" s="31">
        <v>4.25</v>
      </c>
      <c r="J18" s="30" t="s">
        <v>72</v>
      </c>
      <c r="K18" s="31">
        <v>2.79</v>
      </c>
      <c r="L18" s="30" t="s">
        <v>72</v>
      </c>
      <c r="M18" s="31">
        <v>2.5099999999999998</v>
      </c>
      <c r="N18" s="31">
        <v>4.79</v>
      </c>
      <c r="O18" s="31">
        <v>0</v>
      </c>
      <c r="P18" s="31">
        <v>1.7399999999999999E-2</v>
      </c>
      <c r="Q18" s="31">
        <v>0</v>
      </c>
      <c r="R18" s="31">
        <v>0.22439999999999999</v>
      </c>
      <c r="S18" s="31">
        <v>7.0800000000000002E-2</v>
      </c>
      <c r="T18" s="31">
        <v>25.23</v>
      </c>
      <c r="U18" s="31">
        <v>95.611900000000006</v>
      </c>
      <c r="W18" s="31">
        <f t="shared" si="0"/>
        <v>0</v>
      </c>
      <c r="X18" s="31">
        <f t="shared" si="1"/>
        <v>95.611900000000006</v>
      </c>
    </row>
    <row r="19" spans="1:24" x14ac:dyDescent="0.2">
      <c r="A19" s="45" t="s">
        <v>1</v>
      </c>
      <c r="B19" t="s">
        <v>337</v>
      </c>
      <c r="C19" s="30" t="s">
        <v>72</v>
      </c>
      <c r="D19" s="31">
        <v>29.02</v>
      </c>
      <c r="E19" s="31">
        <v>26.88</v>
      </c>
      <c r="F19" s="30" t="s">
        <v>72</v>
      </c>
      <c r="G19" s="30" t="s">
        <v>72</v>
      </c>
      <c r="H19" s="31">
        <v>0.1857</v>
      </c>
      <c r="I19" s="31">
        <v>3.85</v>
      </c>
      <c r="J19" s="30" t="s">
        <v>72</v>
      </c>
      <c r="K19" s="31">
        <v>2.88</v>
      </c>
      <c r="L19" s="30" t="s">
        <v>72</v>
      </c>
      <c r="M19" s="31">
        <v>2.59</v>
      </c>
      <c r="N19" s="31">
        <v>4.58</v>
      </c>
      <c r="O19" s="31">
        <v>0</v>
      </c>
      <c r="P19" s="31">
        <v>7.3599999999999999E-2</v>
      </c>
      <c r="Q19" s="31">
        <v>0.1729</v>
      </c>
      <c r="R19" s="31">
        <v>0.16239999999999999</v>
      </c>
      <c r="S19" s="31">
        <v>9.3700000000000006E-2</v>
      </c>
      <c r="T19" s="31">
        <v>24.89</v>
      </c>
      <c r="U19" s="31">
        <v>95.378299999999996</v>
      </c>
      <c r="W19" s="31">
        <f t="shared" si="0"/>
        <v>7.2790899999999992E-2</v>
      </c>
      <c r="X19" s="31">
        <f t="shared" si="1"/>
        <v>95.305509099999995</v>
      </c>
    </row>
    <row r="20" spans="1:24" x14ac:dyDescent="0.2">
      <c r="A20" s="45" t="s">
        <v>1</v>
      </c>
      <c r="B20" t="s">
        <v>337</v>
      </c>
      <c r="C20" s="30" t="s">
        <v>72</v>
      </c>
      <c r="D20" s="31">
        <v>1.8271999999999999</v>
      </c>
      <c r="E20" s="31">
        <v>73.33</v>
      </c>
      <c r="F20" s="30" t="s">
        <v>72</v>
      </c>
      <c r="G20" s="30" t="s">
        <v>72</v>
      </c>
      <c r="H20" s="31">
        <v>3.3300000000000003E-2</v>
      </c>
      <c r="I20" s="31">
        <v>5.94</v>
      </c>
      <c r="J20" s="30" t="s">
        <v>72</v>
      </c>
      <c r="K20" s="31">
        <v>0.61160000000000003</v>
      </c>
      <c r="L20" s="30" t="s">
        <v>72</v>
      </c>
      <c r="M20" s="31">
        <v>0.52239999999999998</v>
      </c>
      <c r="N20" s="31">
        <v>10.6</v>
      </c>
      <c r="O20" s="31">
        <v>2.46E-2</v>
      </c>
      <c r="P20" s="31">
        <v>0.24010000000000001</v>
      </c>
      <c r="Q20" s="31">
        <v>0</v>
      </c>
      <c r="R20" s="31">
        <v>0.69440000000000002</v>
      </c>
      <c r="S20" s="31">
        <v>1.8800000000000001E-2</v>
      </c>
      <c r="T20" s="31">
        <v>0.59060000000000001</v>
      </c>
      <c r="U20" s="31">
        <v>94.433099999999996</v>
      </c>
      <c r="W20" s="31">
        <f t="shared" si="0"/>
        <v>0</v>
      </c>
      <c r="X20" s="31">
        <f t="shared" si="1"/>
        <v>94.433099999999996</v>
      </c>
    </row>
    <row r="21" spans="1:24" x14ac:dyDescent="0.2">
      <c r="A21" s="45" t="s">
        <v>1</v>
      </c>
      <c r="B21" t="s">
        <v>337</v>
      </c>
      <c r="C21" s="30" t="s">
        <v>72</v>
      </c>
      <c r="D21" s="31">
        <v>0.89500000000000002</v>
      </c>
      <c r="E21" s="31">
        <v>75</v>
      </c>
      <c r="F21" s="30" t="s">
        <v>72</v>
      </c>
      <c r="G21" s="30" t="s">
        <v>72</v>
      </c>
      <c r="H21" s="31">
        <v>5.3600000000000002E-2</v>
      </c>
      <c r="I21" s="31">
        <v>5.75</v>
      </c>
      <c r="J21" s="30" t="s">
        <v>72</v>
      </c>
      <c r="K21" s="31">
        <v>0.3271</v>
      </c>
      <c r="L21" s="30" t="s">
        <v>72</v>
      </c>
      <c r="M21" s="31">
        <v>0.25840000000000002</v>
      </c>
      <c r="N21" s="31">
        <v>11.66</v>
      </c>
      <c r="O21" s="31">
        <v>0</v>
      </c>
      <c r="P21" s="31">
        <v>0.2989</v>
      </c>
      <c r="Q21" s="31">
        <v>0</v>
      </c>
      <c r="R21" s="31">
        <v>0.19689999999999999</v>
      </c>
      <c r="S21" s="31">
        <v>1.23E-2</v>
      </c>
      <c r="T21" s="31">
        <v>0.84670000000000001</v>
      </c>
      <c r="U21" s="31">
        <v>95.298900000000003</v>
      </c>
      <c r="W21" s="31">
        <f t="shared" si="0"/>
        <v>0</v>
      </c>
      <c r="X21" s="31">
        <f t="shared" si="1"/>
        <v>95.298900000000003</v>
      </c>
    </row>
    <row r="22" spans="1:24" x14ac:dyDescent="0.2">
      <c r="A22" s="45"/>
    </row>
    <row r="23" spans="1:24" x14ac:dyDescent="0.2">
      <c r="A23" s="45" t="s">
        <v>25</v>
      </c>
      <c r="B23" t="s">
        <v>457</v>
      </c>
      <c r="C23" s="31">
        <v>0</v>
      </c>
      <c r="D23" s="31">
        <v>1.66E-2</v>
      </c>
      <c r="E23" s="31">
        <v>48.36</v>
      </c>
      <c r="F23" s="31">
        <v>1.61E-2</v>
      </c>
      <c r="G23" s="31">
        <v>2.4799999999999999E-2</v>
      </c>
      <c r="H23" s="31">
        <v>4.32</v>
      </c>
      <c r="I23" s="31">
        <v>46.49</v>
      </c>
      <c r="J23" s="31">
        <v>4.4999999999999997E-3</v>
      </c>
      <c r="K23" s="31">
        <v>6.3E-3</v>
      </c>
      <c r="L23" s="31">
        <v>9.5699999999999993E-2</v>
      </c>
      <c r="M23" s="30" t="s">
        <v>72</v>
      </c>
      <c r="N23" s="30" t="s">
        <v>72</v>
      </c>
      <c r="O23" s="30" t="s">
        <v>72</v>
      </c>
      <c r="P23" s="30" t="s">
        <v>72</v>
      </c>
      <c r="Q23" s="30" t="s">
        <v>72</v>
      </c>
      <c r="R23" s="30" t="s">
        <v>72</v>
      </c>
      <c r="S23" s="30" t="s">
        <v>72</v>
      </c>
      <c r="T23" s="30" t="s">
        <v>72</v>
      </c>
      <c r="U23" s="31">
        <v>99.334100000000007</v>
      </c>
    </row>
    <row r="24" spans="1:24" x14ac:dyDescent="0.2">
      <c r="A24" s="45" t="s">
        <v>25</v>
      </c>
      <c r="B24" t="s">
        <v>458</v>
      </c>
      <c r="C24" s="31">
        <v>2.0199999999999999E-2</v>
      </c>
      <c r="D24" s="31">
        <v>1.2999999999999999E-2</v>
      </c>
      <c r="E24" s="31">
        <v>47.77</v>
      </c>
      <c r="F24" s="31">
        <v>2.9999999999999997E-4</v>
      </c>
      <c r="G24" s="31">
        <v>0</v>
      </c>
      <c r="H24" s="31">
        <v>4.1100000000000003</v>
      </c>
      <c r="I24" s="31">
        <v>47.94</v>
      </c>
      <c r="J24" s="31">
        <v>1.47E-2</v>
      </c>
      <c r="K24" s="31">
        <v>4.4000000000000003E-3</v>
      </c>
      <c r="L24" s="31">
        <v>0.11260000000000001</v>
      </c>
      <c r="M24" s="30" t="s">
        <v>72</v>
      </c>
      <c r="N24" s="30" t="s">
        <v>72</v>
      </c>
      <c r="O24" s="30" t="s">
        <v>72</v>
      </c>
      <c r="P24" s="30" t="s">
        <v>72</v>
      </c>
      <c r="Q24" s="30" t="s">
        <v>72</v>
      </c>
      <c r="R24" s="30" t="s">
        <v>72</v>
      </c>
      <c r="S24" s="30" t="s">
        <v>72</v>
      </c>
      <c r="T24" s="30" t="s">
        <v>72</v>
      </c>
      <c r="U24" s="31">
        <v>99.985299999999995</v>
      </c>
    </row>
    <row r="25" spans="1:24" x14ac:dyDescent="0.2">
      <c r="A25" s="45" t="s">
        <v>25</v>
      </c>
      <c r="B25" t="s">
        <v>459</v>
      </c>
      <c r="C25" s="31">
        <v>0</v>
      </c>
      <c r="D25" s="31">
        <v>3.8999999999999998E-3</v>
      </c>
      <c r="E25" s="31">
        <v>13.71</v>
      </c>
      <c r="F25" s="31">
        <v>3.56E-2</v>
      </c>
      <c r="G25" s="31">
        <v>0</v>
      </c>
      <c r="H25" s="31">
        <v>0.53280000000000005</v>
      </c>
      <c r="I25" s="31">
        <v>77.95</v>
      </c>
      <c r="J25" s="31">
        <v>0</v>
      </c>
      <c r="K25" s="31">
        <v>8.2400000000000001E-2</v>
      </c>
      <c r="L25" s="31">
        <v>4.1300000000000003E-2</v>
      </c>
      <c r="M25" s="30" t="s">
        <v>72</v>
      </c>
      <c r="N25" s="30" t="s">
        <v>72</v>
      </c>
      <c r="O25" s="30" t="s">
        <v>72</v>
      </c>
      <c r="P25" s="30" t="s">
        <v>72</v>
      </c>
      <c r="Q25" s="30" t="s">
        <v>72</v>
      </c>
      <c r="R25" s="30" t="s">
        <v>72</v>
      </c>
      <c r="S25" s="30" t="s">
        <v>72</v>
      </c>
      <c r="T25" s="30" t="s">
        <v>72</v>
      </c>
      <c r="U25" s="31">
        <v>92.355999999999995</v>
      </c>
    </row>
    <row r="26" spans="1:24" x14ac:dyDescent="0.2">
      <c r="A26" s="45" t="s">
        <v>25</v>
      </c>
      <c r="B26" t="s">
        <v>460</v>
      </c>
      <c r="C26" s="31">
        <v>0</v>
      </c>
      <c r="D26" s="31">
        <v>3.2000000000000002E-3</v>
      </c>
      <c r="E26" s="31">
        <v>47.07</v>
      </c>
      <c r="F26" s="31">
        <v>5.0000000000000001E-3</v>
      </c>
      <c r="G26" s="31">
        <v>2.87E-2</v>
      </c>
      <c r="H26" s="31">
        <v>3.16</v>
      </c>
      <c r="I26" s="31">
        <v>48.36</v>
      </c>
      <c r="J26" s="31">
        <v>0</v>
      </c>
      <c r="K26" s="31">
        <v>6.8999999999999999E-3</v>
      </c>
      <c r="L26" s="31">
        <v>0.23100000000000001</v>
      </c>
      <c r="M26" s="30" t="s">
        <v>72</v>
      </c>
      <c r="N26" s="30" t="s">
        <v>72</v>
      </c>
      <c r="O26" s="30" t="s">
        <v>72</v>
      </c>
      <c r="P26" s="30" t="s">
        <v>72</v>
      </c>
      <c r="Q26" s="30" t="s">
        <v>72</v>
      </c>
      <c r="R26" s="30" t="s">
        <v>72</v>
      </c>
      <c r="S26" s="30" t="s">
        <v>72</v>
      </c>
      <c r="T26" s="30" t="s">
        <v>72</v>
      </c>
      <c r="U26" s="31">
        <v>98.864900000000006</v>
      </c>
    </row>
    <row r="27" spans="1:24" x14ac:dyDescent="0.2">
      <c r="A27" s="45" t="s">
        <v>25</v>
      </c>
      <c r="B27" t="s">
        <v>461</v>
      </c>
      <c r="C27" s="31">
        <v>0.14019999999999999</v>
      </c>
      <c r="D27" s="31">
        <v>1.2800000000000001E-2</v>
      </c>
      <c r="E27" s="31">
        <v>48.59</v>
      </c>
      <c r="F27" s="31">
        <v>2.1899999999999999E-2</v>
      </c>
      <c r="G27" s="31">
        <v>1.5100000000000001E-2</v>
      </c>
      <c r="H27" s="31">
        <v>1.48</v>
      </c>
      <c r="I27" s="31">
        <v>48.14</v>
      </c>
      <c r="J27" s="31">
        <v>0</v>
      </c>
      <c r="K27" s="31">
        <v>1.9400000000000001E-2</v>
      </c>
      <c r="L27" s="31">
        <v>0.52329999999999999</v>
      </c>
      <c r="M27" s="30" t="s">
        <v>72</v>
      </c>
      <c r="N27" s="30" t="s">
        <v>72</v>
      </c>
      <c r="O27" s="30" t="s">
        <v>72</v>
      </c>
      <c r="P27" s="30" t="s">
        <v>72</v>
      </c>
      <c r="Q27" s="30" t="s">
        <v>72</v>
      </c>
      <c r="R27" s="30" t="s">
        <v>72</v>
      </c>
      <c r="S27" s="30" t="s">
        <v>72</v>
      </c>
      <c r="T27" s="30" t="s">
        <v>72</v>
      </c>
      <c r="U27" s="31">
        <v>98.942700000000002</v>
      </c>
    </row>
    <row r="28" spans="1:24" x14ac:dyDescent="0.2">
      <c r="A28" s="45" t="s">
        <v>25</v>
      </c>
      <c r="B28" t="s">
        <v>462</v>
      </c>
      <c r="C28" s="31">
        <v>0</v>
      </c>
      <c r="D28" s="31">
        <v>5.1999999999999998E-3</v>
      </c>
      <c r="E28" s="31">
        <v>48.39</v>
      </c>
      <c r="F28" s="31">
        <v>2.1999999999999999E-2</v>
      </c>
      <c r="G28" s="31">
        <v>9.2899999999999996E-2</v>
      </c>
      <c r="H28" s="31">
        <v>0.33600000000000002</v>
      </c>
      <c r="I28" s="31">
        <v>49.22</v>
      </c>
      <c r="J28" s="31">
        <v>2.0500000000000001E-2</v>
      </c>
      <c r="K28" s="31">
        <v>1.2800000000000001E-2</v>
      </c>
      <c r="L28" s="31">
        <v>0.47270000000000001</v>
      </c>
      <c r="M28" s="30" t="s">
        <v>72</v>
      </c>
      <c r="N28" s="30" t="s">
        <v>72</v>
      </c>
      <c r="O28" s="30" t="s">
        <v>72</v>
      </c>
      <c r="P28" s="30" t="s">
        <v>72</v>
      </c>
      <c r="Q28" s="30" t="s">
        <v>72</v>
      </c>
      <c r="R28" s="30" t="s">
        <v>72</v>
      </c>
      <c r="S28" s="30" t="s">
        <v>72</v>
      </c>
      <c r="T28" s="30" t="s">
        <v>72</v>
      </c>
      <c r="U28" s="31">
        <v>98.572199999999995</v>
      </c>
    </row>
    <row r="29" spans="1:24" x14ac:dyDescent="0.2">
      <c r="A29" s="45" t="s">
        <v>25</v>
      </c>
      <c r="B29" t="s">
        <v>463</v>
      </c>
      <c r="C29" s="31">
        <v>0</v>
      </c>
      <c r="D29" s="31">
        <v>6.2199999999999998E-2</v>
      </c>
      <c r="E29" s="31">
        <v>56.57</v>
      </c>
      <c r="F29" s="31">
        <v>4.24E-2</v>
      </c>
      <c r="G29" s="31">
        <v>4.7399999999999998E-2</v>
      </c>
      <c r="H29" s="31">
        <v>0.58720000000000006</v>
      </c>
      <c r="I29" s="31">
        <v>34.869999999999997</v>
      </c>
      <c r="J29" s="31">
        <v>0</v>
      </c>
      <c r="K29" s="31">
        <v>0.29299999999999998</v>
      </c>
      <c r="L29" s="31">
        <v>0.26450000000000001</v>
      </c>
      <c r="M29" s="30" t="s">
        <v>72</v>
      </c>
      <c r="N29" s="30" t="s">
        <v>72</v>
      </c>
      <c r="O29" s="30" t="s">
        <v>72</v>
      </c>
      <c r="P29" s="30" t="s">
        <v>72</v>
      </c>
      <c r="Q29" s="30" t="s">
        <v>72</v>
      </c>
      <c r="R29" s="30" t="s">
        <v>72</v>
      </c>
      <c r="S29" s="30" t="s">
        <v>72</v>
      </c>
      <c r="T29" s="30" t="s">
        <v>72</v>
      </c>
      <c r="U29" s="31">
        <v>92.736800000000002</v>
      </c>
    </row>
    <row r="30" spans="1:24" x14ac:dyDescent="0.2">
      <c r="A30" s="45" t="s">
        <v>25</v>
      </c>
      <c r="B30" t="s">
        <v>464</v>
      </c>
      <c r="C30" s="31">
        <v>7.7000000000000002E-3</v>
      </c>
      <c r="D30" s="31">
        <v>4.9500000000000002E-2</v>
      </c>
      <c r="E30" s="31">
        <v>54.16</v>
      </c>
      <c r="F30" s="31">
        <v>1.35E-2</v>
      </c>
      <c r="G30" s="31">
        <v>0.1153</v>
      </c>
      <c r="H30" s="31">
        <v>0.57969999999999999</v>
      </c>
      <c r="I30" s="31">
        <v>38.68</v>
      </c>
      <c r="J30" s="31">
        <v>0</v>
      </c>
      <c r="K30" s="31">
        <v>0.13750000000000001</v>
      </c>
      <c r="L30" s="31">
        <v>0.2409</v>
      </c>
      <c r="M30" s="30" t="s">
        <v>72</v>
      </c>
      <c r="N30" s="30" t="s">
        <v>72</v>
      </c>
      <c r="O30" s="30" t="s">
        <v>72</v>
      </c>
      <c r="P30" s="30" t="s">
        <v>72</v>
      </c>
      <c r="Q30" s="30" t="s">
        <v>72</v>
      </c>
      <c r="R30" s="30" t="s">
        <v>72</v>
      </c>
      <c r="S30" s="30" t="s">
        <v>72</v>
      </c>
      <c r="T30" s="30" t="s">
        <v>72</v>
      </c>
      <c r="U30" s="31">
        <v>93.984099999999998</v>
      </c>
    </row>
    <row r="31" spans="1:24" x14ac:dyDescent="0.2">
      <c r="A31" s="45" t="s">
        <v>25</v>
      </c>
      <c r="B31" t="s">
        <v>465</v>
      </c>
      <c r="C31" s="31">
        <v>0</v>
      </c>
      <c r="D31" s="31">
        <v>0.1172</v>
      </c>
      <c r="E31" s="31">
        <v>10.76</v>
      </c>
      <c r="F31" s="31">
        <v>0.20380000000000001</v>
      </c>
      <c r="G31" s="31">
        <v>0</v>
      </c>
      <c r="H31" s="31">
        <v>0.17460000000000001</v>
      </c>
      <c r="I31" s="31">
        <v>79.66</v>
      </c>
      <c r="J31" s="31">
        <v>3.8999999999999998E-3</v>
      </c>
      <c r="K31" s="31">
        <v>5.6399999999999999E-2</v>
      </c>
      <c r="L31" s="31">
        <v>3.1699999999999999E-2</v>
      </c>
      <c r="M31" s="30" t="s">
        <v>72</v>
      </c>
      <c r="N31" s="30" t="s">
        <v>72</v>
      </c>
      <c r="O31" s="30" t="s">
        <v>72</v>
      </c>
      <c r="P31" s="30" t="s">
        <v>72</v>
      </c>
      <c r="Q31" s="30" t="s">
        <v>72</v>
      </c>
      <c r="R31" s="30" t="s">
        <v>72</v>
      </c>
      <c r="S31" s="30" t="s">
        <v>72</v>
      </c>
      <c r="T31" s="30" t="s">
        <v>72</v>
      </c>
      <c r="U31" s="31">
        <v>91.0077</v>
      </c>
    </row>
    <row r="32" spans="1:24" x14ac:dyDescent="0.2">
      <c r="A32" s="45" t="s">
        <v>25</v>
      </c>
      <c r="B32" t="s">
        <v>466</v>
      </c>
      <c r="C32" s="31">
        <v>0</v>
      </c>
      <c r="D32" s="31">
        <v>1E-3</v>
      </c>
      <c r="E32" s="31">
        <v>47.71</v>
      </c>
      <c r="F32" s="31">
        <v>3.6299999999999999E-2</v>
      </c>
      <c r="G32" s="31">
        <v>4.0099999999999997E-2</v>
      </c>
      <c r="H32" s="31">
        <v>3.15</v>
      </c>
      <c r="I32" s="31">
        <v>47.96</v>
      </c>
      <c r="J32" s="31">
        <v>0</v>
      </c>
      <c r="K32" s="31">
        <v>2.12E-2</v>
      </c>
      <c r="L32" s="31">
        <v>7.9600000000000004E-2</v>
      </c>
      <c r="M32" s="30" t="s">
        <v>72</v>
      </c>
      <c r="N32" s="30" t="s">
        <v>72</v>
      </c>
      <c r="O32" s="30" t="s">
        <v>72</v>
      </c>
      <c r="P32" s="30" t="s">
        <v>72</v>
      </c>
      <c r="Q32" s="30" t="s">
        <v>72</v>
      </c>
      <c r="R32" s="30" t="s">
        <v>72</v>
      </c>
      <c r="S32" s="30" t="s">
        <v>72</v>
      </c>
      <c r="T32" s="30" t="s">
        <v>72</v>
      </c>
      <c r="U32" s="31">
        <v>98.9983</v>
      </c>
    </row>
    <row r="33" spans="1:21" x14ac:dyDescent="0.2">
      <c r="A33" s="45" t="s">
        <v>25</v>
      </c>
      <c r="B33" t="s">
        <v>467</v>
      </c>
      <c r="C33" s="31">
        <v>0</v>
      </c>
      <c r="D33" s="31">
        <v>0.35360000000000003</v>
      </c>
      <c r="E33" s="31">
        <v>0.1353</v>
      </c>
      <c r="F33" s="31">
        <v>0.1376</v>
      </c>
      <c r="G33" s="31">
        <v>0.26700000000000002</v>
      </c>
      <c r="H33" s="31">
        <v>8.8999999999999996E-2</v>
      </c>
      <c r="I33" s="31">
        <v>85.35</v>
      </c>
      <c r="J33" s="31">
        <v>0</v>
      </c>
      <c r="K33" s="31">
        <v>0.496</v>
      </c>
      <c r="L33" s="31">
        <v>2.8400000000000002E-2</v>
      </c>
      <c r="M33" s="30" t="s">
        <v>72</v>
      </c>
      <c r="N33" s="30" t="s">
        <v>72</v>
      </c>
      <c r="O33" s="30" t="s">
        <v>72</v>
      </c>
      <c r="P33" s="30" t="s">
        <v>72</v>
      </c>
      <c r="Q33" s="30" t="s">
        <v>72</v>
      </c>
      <c r="R33" s="30" t="s">
        <v>72</v>
      </c>
      <c r="S33" s="30" t="s">
        <v>72</v>
      </c>
      <c r="T33" s="30" t="s">
        <v>72</v>
      </c>
      <c r="U33" s="31">
        <v>86.856899999999996</v>
      </c>
    </row>
    <row r="34" spans="1:21" x14ac:dyDescent="0.2">
      <c r="A34" s="45" t="s">
        <v>25</v>
      </c>
      <c r="B34" t="s">
        <v>468</v>
      </c>
      <c r="C34" s="31">
        <v>6.6400000000000001E-2</v>
      </c>
      <c r="D34" s="31">
        <v>5.8700000000000002E-2</v>
      </c>
      <c r="E34" s="31">
        <v>53.66</v>
      </c>
      <c r="F34" s="31">
        <v>2.5600000000000001E-2</v>
      </c>
      <c r="G34" s="31">
        <v>2.06E-2</v>
      </c>
      <c r="H34" s="31">
        <v>0.66300000000000003</v>
      </c>
      <c r="I34" s="31">
        <v>40.15</v>
      </c>
      <c r="J34" s="31">
        <v>5.1000000000000004E-3</v>
      </c>
      <c r="K34" s="31">
        <v>0.19409999999999999</v>
      </c>
      <c r="L34" s="31">
        <v>0.13639999999999999</v>
      </c>
      <c r="M34" s="30" t="s">
        <v>72</v>
      </c>
      <c r="N34" s="30" t="s">
        <v>72</v>
      </c>
      <c r="O34" s="30" t="s">
        <v>72</v>
      </c>
      <c r="P34" s="30" t="s">
        <v>72</v>
      </c>
      <c r="Q34" s="30" t="s">
        <v>72</v>
      </c>
      <c r="R34" s="30" t="s">
        <v>72</v>
      </c>
      <c r="S34" s="30" t="s">
        <v>72</v>
      </c>
      <c r="T34" s="30" t="s">
        <v>72</v>
      </c>
      <c r="U34" s="31">
        <v>94.979900000000001</v>
      </c>
    </row>
    <row r="35" spans="1:21" x14ac:dyDescent="0.2">
      <c r="A35" s="45" t="s">
        <v>25</v>
      </c>
      <c r="B35" t="s">
        <v>469</v>
      </c>
      <c r="C35" s="31">
        <v>0</v>
      </c>
      <c r="D35" s="31">
        <v>3.3E-3</v>
      </c>
      <c r="E35" s="31">
        <v>24.43</v>
      </c>
      <c r="F35" s="31">
        <v>9.5799999999999996E-2</v>
      </c>
      <c r="G35" s="31">
        <v>0</v>
      </c>
      <c r="H35" s="31">
        <v>0.15840000000000001</v>
      </c>
      <c r="I35" s="31">
        <v>68.09</v>
      </c>
      <c r="J35" s="31">
        <v>2.1499999999999998E-2</v>
      </c>
      <c r="K35" s="31">
        <v>8.8400000000000006E-2</v>
      </c>
      <c r="L35" s="31">
        <v>0.115</v>
      </c>
      <c r="M35" s="30" t="s">
        <v>72</v>
      </c>
      <c r="N35" s="30" t="s">
        <v>72</v>
      </c>
      <c r="O35" s="30" t="s">
        <v>72</v>
      </c>
      <c r="P35" s="30" t="s">
        <v>72</v>
      </c>
      <c r="Q35" s="30" t="s">
        <v>72</v>
      </c>
      <c r="R35" s="30" t="s">
        <v>72</v>
      </c>
      <c r="S35" s="30" t="s">
        <v>72</v>
      </c>
      <c r="T35" s="30" t="s">
        <v>72</v>
      </c>
      <c r="U35" s="31">
        <v>93.002399999999994</v>
      </c>
    </row>
    <row r="36" spans="1:21" x14ac:dyDescent="0.2">
      <c r="A36" s="45" t="s">
        <v>25</v>
      </c>
      <c r="B36" t="s">
        <v>470</v>
      </c>
      <c r="C36" s="31">
        <v>0</v>
      </c>
      <c r="D36" s="31">
        <v>0.87829999999999997</v>
      </c>
      <c r="E36" s="31">
        <v>64.36</v>
      </c>
      <c r="F36" s="31">
        <v>3.85E-2</v>
      </c>
      <c r="G36" s="31">
        <v>0</v>
      </c>
      <c r="H36" s="31">
        <v>0.35</v>
      </c>
      <c r="I36" s="31">
        <v>25.15</v>
      </c>
      <c r="J36" s="31">
        <v>4.5499999999999999E-2</v>
      </c>
      <c r="K36" s="31">
        <v>0.98</v>
      </c>
      <c r="L36" s="31">
        <v>7.5999999999999998E-2</v>
      </c>
      <c r="M36" s="30" t="s">
        <v>72</v>
      </c>
      <c r="N36" s="30" t="s">
        <v>72</v>
      </c>
      <c r="O36" s="30" t="s">
        <v>72</v>
      </c>
      <c r="P36" s="30" t="s">
        <v>72</v>
      </c>
      <c r="Q36" s="30" t="s">
        <v>72</v>
      </c>
      <c r="R36" s="30" t="s">
        <v>72</v>
      </c>
      <c r="S36" s="30" t="s">
        <v>72</v>
      </c>
      <c r="T36" s="30" t="s">
        <v>72</v>
      </c>
      <c r="U36" s="31">
        <v>91.878399999999999</v>
      </c>
    </row>
    <row r="37" spans="1:21" x14ac:dyDescent="0.2">
      <c r="A37" s="45" t="s">
        <v>25</v>
      </c>
      <c r="B37" t="s">
        <v>471</v>
      </c>
      <c r="C37" s="31">
        <v>0</v>
      </c>
      <c r="D37" s="31">
        <v>2.5499999999999998E-2</v>
      </c>
      <c r="E37" s="31">
        <v>52.55</v>
      </c>
      <c r="F37" s="31">
        <v>1.6500000000000001E-2</v>
      </c>
      <c r="G37" s="31">
        <v>4.3900000000000002E-2</v>
      </c>
      <c r="H37" s="31">
        <v>0.4607</v>
      </c>
      <c r="I37" s="31">
        <v>46.47</v>
      </c>
      <c r="J37" s="31">
        <v>0</v>
      </c>
      <c r="K37" s="31">
        <v>1.49E-2</v>
      </c>
      <c r="L37" s="31">
        <v>0.2893</v>
      </c>
      <c r="M37" s="30" t="s">
        <v>72</v>
      </c>
      <c r="N37" s="30" t="s">
        <v>72</v>
      </c>
      <c r="O37" s="30" t="s">
        <v>72</v>
      </c>
      <c r="P37" s="30" t="s">
        <v>72</v>
      </c>
      <c r="Q37" s="30" t="s">
        <v>72</v>
      </c>
      <c r="R37" s="30" t="s">
        <v>72</v>
      </c>
      <c r="S37" s="30" t="s">
        <v>72</v>
      </c>
      <c r="T37" s="30" t="s">
        <v>72</v>
      </c>
      <c r="U37" s="31">
        <v>99.870900000000006</v>
      </c>
    </row>
    <row r="38" spans="1:21" x14ac:dyDescent="0.2">
      <c r="A38" s="45" t="s">
        <v>25</v>
      </c>
      <c r="B38" t="s">
        <v>472</v>
      </c>
      <c r="C38" s="31">
        <v>3.5900000000000001E-2</v>
      </c>
      <c r="D38" s="31">
        <v>0.2732</v>
      </c>
      <c r="E38" s="31">
        <v>49.38</v>
      </c>
      <c r="F38" s="31">
        <v>2.6700000000000002E-2</v>
      </c>
      <c r="G38" s="31">
        <v>2.8000000000000001E-2</v>
      </c>
      <c r="H38" s="31">
        <v>1.86</v>
      </c>
      <c r="I38" s="31">
        <v>47.29</v>
      </c>
      <c r="J38" s="31">
        <v>0</v>
      </c>
      <c r="K38" s="31">
        <v>6.0299999999999999E-2</v>
      </c>
      <c r="L38" s="31">
        <v>4.6199999999999998E-2</v>
      </c>
      <c r="M38" s="30" t="s">
        <v>72</v>
      </c>
      <c r="N38" s="30" t="s">
        <v>72</v>
      </c>
      <c r="O38" s="30" t="s">
        <v>72</v>
      </c>
      <c r="P38" s="30" t="s">
        <v>72</v>
      </c>
      <c r="Q38" s="30" t="s">
        <v>72</v>
      </c>
      <c r="R38" s="30" t="s">
        <v>72</v>
      </c>
      <c r="S38" s="30" t="s">
        <v>72</v>
      </c>
      <c r="T38" s="30" t="s">
        <v>72</v>
      </c>
      <c r="U38" s="31">
        <v>99.000399999999999</v>
      </c>
    </row>
    <row r="39" spans="1:21" x14ac:dyDescent="0.2">
      <c r="A39" s="45"/>
    </row>
    <row r="40" spans="1:21" x14ac:dyDescent="0.2">
      <c r="A40" s="63" t="s">
        <v>47</v>
      </c>
      <c r="B40" t="s">
        <v>521</v>
      </c>
      <c r="C40" s="31">
        <v>0.51</v>
      </c>
      <c r="D40" s="31">
        <v>3.43</v>
      </c>
      <c r="E40" s="31">
        <v>0</v>
      </c>
      <c r="F40" s="31">
        <v>0</v>
      </c>
      <c r="G40" s="31">
        <v>3.7100000000000001E-2</v>
      </c>
      <c r="H40" s="31">
        <v>3.49E-2</v>
      </c>
      <c r="I40" s="31">
        <v>74.66</v>
      </c>
      <c r="J40" s="31">
        <v>0</v>
      </c>
      <c r="K40" s="31">
        <v>2.6200000000000001E-2</v>
      </c>
      <c r="L40" s="31">
        <v>0.14910000000000001</v>
      </c>
      <c r="M40" s="30" t="s">
        <v>72</v>
      </c>
      <c r="N40" s="30" t="s">
        <v>72</v>
      </c>
      <c r="O40" s="30" t="s">
        <v>72</v>
      </c>
      <c r="P40" s="30" t="s">
        <v>72</v>
      </c>
      <c r="Q40" s="30" t="s">
        <v>72</v>
      </c>
      <c r="R40" s="30" t="s">
        <v>72</v>
      </c>
      <c r="S40" s="30" t="s">
        <v>72</v>
      </c>
      <c r="T40" s="30" t="s">
        <v>72</v>
      </c>
      <c r="U40" s="31">
        <v>78.847399999999993</v>
      </c>
    </row>
    <row r="41" spans="1:21" x14ac:dyDescent="0.2">
      <c r="A41" s="63" t="s">
        <v>47</v>
      </c>
      <c r="B41" t="s">
        <v>522</v>
      </c>
      <c r="C41" s="31">
        <v>0</v>
      </c>
      <c r="D41" s="31">
        <v>8.9599999999999999E-2</v>
      </c>
      <c r="E41" s="31">
        <v>6.8999999999999999E-3</v>
      </c>
      <c r="F41" s="31">
        <v>5.0000000000000001E-4</v>
      </c>
      <c r="G41" s="31">
        <v>1.84E-2</v>
      </c>
      <c r="H41" s="31">
        <v>6.9699999999999998E-2</v>
      </c>
      <c r="I41" s="31">
        <v>92.39</v>
      </c>
      <c r="J41" s="31">
        <v>1.6400000000000001E-2</v>
      </c>
      <c r="K41" s="31">
        <v>1.3100000000000001E-2</v>
      </c>
      <c r="L41" s="31">
        <v>5.0000000000000001E-4</v>
      </c>
      <c r="M41" s="30" t="s">
        <v>72</v>
      </c>
      <c r="N41" s="30" t="s">
        <v>72</v>
      </c>
      <c r="O41" s="30" t="s">
        <v>72</v>
      </c>
      <c r="P41" s="30" t="s">
        <v>72</v>
      </c>
      <c r="Q41" s="30" t="s">
        <v>72</v>
      </c>
      <c r="R41" s="30" t="s">
        <v>72</v>
      </c>
      <c r="S41" s="30" t="s">
        <v>72</v>
      </c>
      <c r="T41" s="30" t="s">
        <v>72</v>
      </c>
      <c r="U41" s="31">
        <v>92.605199999999996</v>
      </c>
    </row>
    <row r="42" spans="1:21" x14ac:dyDescent="0.2">
      <c r="A42" s="63" t="s">
        <v>47</v>
      </c>
      <c r="B42" t="s">
        <v>523</v>
      </c>
      <c r="C42" s="31">
        <v>0.12790000000000001</v>
      </c>
      <c r="D42" s="31">
        <v>5.99</v>
      </c>
      <c r="E42" s="31">
        <v>0</v>
      </c>
      <c r="F42" s="31">
        <v>1.0913999999999999</v>
      </c>
      <c r="G42" s="31">
        <v>0</v>
      </c>
      <c r="H42" s="31">
        <v>4.0000000000000001E-3</v>
      </c>
      <c r="I42" s="31">
        <v>68.72</v>
      </c>
      <c r="J42" s="31">
        <v>0</v>
      </c>
      <c r="K42" s="31">
        <v>0.49930000000000002</v>
      </c>
      <c r="L42" s="31">
        <v>4.87E-2</v>
      </c>
      <c r="M42" s="30" t="s">
        <v>72</v>
      </c>
      <c r="N42" s="30" t="s">
        <v>72</v>
      </c>
      <c r="O42" s="30" t="s">
        <v>72</v>
      </c>
      <c r="P42" s="30" t="s">
        <v>72</v>
      </c>
      <c r="Q42" s="30" t="s">
        <v>72</v>
      </c>
      <c r="R42" s="30" t="s">
        <v>72</v>
      </c>
      <c r="S42" s="30" t="s">
        <v>72</v>
      </c>
      <c r="T42" s="30" t="s">
        <v>72</v>
      </c>
      <c r="U42" s="31">
        <v>76.481399999999994</v>
      </c>
    </row>
    <row r="43" spans="1:21" x14ac:dyDescent="0.2">
      <c r="A43" s="63" t="s">
        <v>47</v>
      </c>
      <c r="B43" t="s">
        <v>524</v>
      </c>
      <c r="C43" s="31">
        <v>3.6299999999999999E-2</v>
      </c>
      <c r="D43" s="31">
        <v>5.3900000000000003E-2</v>
      </c>
      <c r="E43" s="31">
        <v>2.0299999999999999E-2</v>
      </c>
      <c r="F43" s="31">
        <v>0.35539999999999999</v>
      </c>
      <c r="G43" s="31">
        <v>3.6400000000000002E-2</v>
      </c>
      <c r="H43" s="31">
        <v>1.9800000000000002E-2</v>
      </c>
      <c r="I43" s="31">
        <v>92.23</v>
      </c>
      <c r="J43" s="31">
        <v>0</v>
      </c>
      <c r="K43" s="31">
        <v>1.9E-2</v>
      </c>
      <c r="L43" s="31">
        <v>1.35E-2</v>
      </c>
      <c r="M43" s="30" t="s">
        <v>72</v>
      </c>
      <c r="N43" s="30" t="s">
        <v>72</v>
      </c>
      <c r="O43" s="30" t="s">
        <v>72</v>
      </c>
      <c r="P43" s="30" t="s">
        <v>72</v>
      </c>
      <c r="Q43" s="30" t="s">
        <v>72</v>
      </c>
      <c r="R43" s="30" t="s">
        <v>72</v>
      </c>
      <c r="S43" s="30" t="s">
        <v>72</v>
      </c>
      <c r="T43" s="30" t="s">
        <v>72</v>
      </c>
      <c r="U43" s="31">
        <v>92.784700000000001</v>
      </c>
    </row>
    <row r="44" spans="1:21" x14ac:dyDescent="0.2">
      <c r="A44" s="63" t="s">
        <v>47</v>
      </c>
      <c r="B44" t="s">
        <v>525</v>
      </c>
      <c r="C44" s="31">
        <v>8.5699999999999998E-2</v>
      </c>
      <c r="D44" s="31">
        <v>4.1599999999999998E-2</v>
      </c>
      <c r="E44" s="31">
        <v>48.81</v>
      </c>
      <c r="F44" s="31">
        <v>7.4800000000000005E-2</v>
      </c>
      <c r="G44" s="31">
        <v>4.9799999999999997E-2</v>
      </c>
      <c r="H44" s="31">
        <v>1.73</v>
      </c>
      <c r="I44" s="31">
        <v>48.31</v>
      </c>
      <c r="J44" s="31">
        <v>3.1300000000000001E-2</v>
      </c>
      <c r="K44" s="31">
        <v>0</v>
      </c>
      <c r="L44" s="31">
        <v>0.1052</v>
      </c>
      <c r="M44" s="30" t="s">
        <v>72</v>
      </c>
      <c r="N44" s="30" t="s">
        <v>72</v>
      </c>
      <c r="O44" s="30" t="s">
        <v>72</v>
      </c>
      <c r="P44" s="30" t="s">
        <v>72</v>
      </c>
      <c r="Q44" s="30" t="s">
        <v>72</v>
      </c>
      <c r="R44" s="30" t="s">
        <v>72</v>
      </c>
      <c r="S44" s="30" t="s">
        <v>72</v>
      </c>
      <c r="T44" s="30" t="s">
        <v>72</v>
      </c>
      <c r="U44" s="31">
        <v>99.238500000000002</v>
      </c>
    </row>
    <row r="45" spans="1:21" ht="16" thickBot="1" x14ac:dyDescent="0.25">
      <c r="A45" s="60" t="s">
        <v>47</v>
      </c>
      <c r="B45" t="s">
        <v>526</v>
      </c>
      <c r="C45" s="31">
        <v>0</v>
      </c>
      <c r="D45" s="31">
        <v>2.6599999999999999E-2</v>
      </c>
      <c r="E45" s="31">
        <v>48.35</v>
      </c>
      <c r="F45" s="31">
        <v>4.9099999999999998E-2</v>
      </c>
      <c r="G45" s="31">
        <v>1.29E-2</v>
      </c>
      <c r="H45" s="31">
        <v>1.48</v>
      </c>
      <c r="I45" s="31">
        <v>48.96</v>
      </c>
      <c r="J45" s="31">
        <v>2.1700000000000001E-2</v>
      </c>
      <c r="K45" s="31">
        <v>0</v>
      </c>
      <c r="L45" s="31">
        <v>0.21299999999999999</v>
      </c>
      <c r="M45" s="30" t="s">
        <v>72</v>
      </c>
      <c r="N45" s="30" t="s">
        <v>72</v>
      </c>
      <c r="O45" s="30" t="s">
        <v>72</v>
      </c>
      <c r="P45" s="30" t="s">
        <v>72</v>
      </c>
      <c r="Q45" s="30" t="s">
        <v>72</v>
      </c>
      <c r="R45" s="30" t="s">
        <v>72</v>
      </c>
      <c r="S45" s="30" t="s">
        <v>72</v>
      </c>
      <c r="T45" s="30" t="s">
        <v>72</v>
      </c>
      <c r="U45" s="31">
        <v>99.113299999999995</v>
      </c>
    </row>
    <row r="47" spans="1:21" x14ac:dyDescent="0.2">
      <c r="B47" s="12" t="s">
        <v>552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28CE-255D-EE44-B646-8305FFECCCD6}">
  <dimension ref="A1:R27"/>
  <sheetViews>
    <sheetView workbookViewId="0">
      <selection activeCell="B27" sqref="B27"/>
    </sheetView>
  </sheetViews>
  <sheetFormatPr baseColWidth="10" defaultRowHeight="15" x14ac:dyDescent="0.2"/>
  <cols>
    <col min="2" max="2" width="24.33203125" customWidth="1"/>
  </cols>
  <sheetData>
    <row r="1" spans="1:18" x14ac:dyDescent="0.2">
      <c r="A1" s="48"/>
      <c r="B1" s="35" t="s">
        <v>553</v>
      </c>
      <c r="C1" s="33">
        <v>143</v>
      </c>
      <c r="D1" s="33">
        <v>86</v>
      </c>
      <c r="E1" s="33">
        <v>465</v>
      </c>
      <c r="F1" s="33">
        <v>259</v>
      </c>
      <c r="G1" s="33">
        <v>259</v>
      </c>
      <c r="H1" s="33">
        <v>323</v>
      </c>
      <c r="I1" s="33">
        <v>212</v>
      </c>
      <c r="Q1" t="s">
        <v>684</v>
      </c>
      <c r="R1" t="s">
        <v>684</v>
      </c>
    </row>
    <row r="2" spans="1:18" x14ac:dyDescent="0.2">
      <c r="A2" s="49" t="s">
        <v>588</v>
      </c>
      <c r="B2" s="35" t="s">
        <v>135</v>
      </c>
      <c r="C2" s="38" t="s">
        <v>555</v>
      </c>
      <c r="D2" s="38" t="s">
        <v>555</v>
      </c>
      <c r="E2" s="38" t="s">
        <v>555</v>
      </c>
      <c r="F2" s="38" t="s">
        <v>555</v>
      </c>
      <c r="G2" s="38" t="s">
        <v>555</v>
      </c>
      <c r="H2" s="38" t="s">
        <v>555</v>
      </c>
      <c r="I2" s="38" t="s">
        <v>555</v>
      </c>
      <c r="J2" s="38" t="s">
        <v>555</v>
      </c>
      <c r="K2" s="38" t="s">
        <v>555</v>
      </c>
      <c r="L2" s="38" t="s">
        <v>555</v>
      </c>
      <c r="M2" s="38" t="s">
        <v>555</v>
      </c>
      <c r="N2" s="38" t="s">
        <v>555</v>
      </c>
      <c r="O2" s="38" t="s">
        <v>555</v>
      </c>
      <c r="Q2" s="38" t="s">
        <v>555</v>
      </c>
      <c r="R2" s="38" t="s">
        <v>555</v>
      </c>
    </row>
    <row r="3" spans="1:18" ht="16" thickBot="1" x14ac:dyDescent="0.25">
      <c r="A3" s="50"/>
      <c r="B3" s="29" t="s">
        <v>554</v>
      </c>
      <c r="C3" s="39" t="s">
        <v>285</v>
      </c>
      <c r="D3" s="39" t="s">
        <v>281</v>
      </c>
      <c r="E3" s="39" t="s">
        <v>416</v>
      </c>
      <c r="F3" s="39" t="s">
        <v>282</v>
      </c>
      <c r="G3" s="39" t="s">
        <v>283</v>
      </c>
      <c r="H3" s="39" t="s">
        <v>432</v>
      </c>
      <c r="I3" s="39" t="s">
        <v>279</v>
      </c>
      <c r="J3" s="29" t="s">
        <v>312</v>
      </c>
      <c r="K3" s="29" t="s">
        <v>278</v>
      </c>
      <c r="L3" s="29" t="s">
        <v>286</v>
      </c>
      <c r="M3" s="29" t="s">
        <v>277</v>
      </c>
      <c r="N3" s="29" t="s">
        <v>311</v>
      </c>
      <c r="O3" s="39" t="s">
        <v>287</v>
      </c>
      <c r="Q3" s="29" t="s">
        <v>680</v>
      </c>
      <c r="R3" s="29" t="s">
        <v>681</v>
      </c>
    </row>
    <row r="4" spans="1:18" ht="16" thickTop="1" x14ac:dyDescent="0.2">
      <c r="A4" s="51" t="s">
        <v>22</v>
      </c>
      <c r="B4" s="33" t="s">
        <v>433</v>
      </c>
      <c r="C4" s="34">
        <v>0.41</v>
      </c>
      <c r="D4" s="34">
        <v>51.28</v>
      </c>
      <c r="E4" s="34">
        <v>0.18</v>
      </c>
      <c r="F4" s="34">
        <v>0.39</v>
      </c>
      <c r="G4" s="34">
        <v>1.66</v>
      </c>
      <c r="H4" s="34">
        <v>0</v>
      </c>
      <c r="I4" s="34">
        <v>1.2</v>
      </c>
      <c r="J4" s="40" t="s">
        <v>72</v>
      </c>
      <c r="K4" s="40" t="s">
        <v>72</v>
      </c>
      <c r="L4" s="40" t="s">
        <v>72</v>
      </c>
      <c r="M4" s="40" t="s">
        <v>72</v>
      </c>
      <c r="N4" s="40" t="s">
        <v>72</v>
      </c>
      <c r="O4" s="34">
        <v>55.11</v>
      </c>
    </row>
    <row r="5" spans="1:18" x14ac:dyDescent="0.2">
      <c r="A5" s="51" t="s">
        <v>22</v>
      </c>
      <c r="B5" s="33" t="s">
        <v>434</v>
      </c>
      <c r="C5" s="34">
        <v>0.51</v>
      </c>
      <c r="D5" s="34">
        <v>54.3</v>
      </c>
      <c r="E5" s="34">
        <v>7.0000000000000007E-2</v>
      </c>
      <c r="F5" s="34">
        <v>0.32</v>
      </c>
      <c r="G5" s="34">
        <v>0.23</v>
      </c>
      <c r="H5" s="34">
        <v>0</v>
      </c>
      <c r="I5" s="34">
        <v>0</v>
      </c>
      <c r="J5" s="40" t="s">
        <v>72</v>
      </c>
      <c r="K5" s="40" t="s">
        <v>72</v>
      </c>
      <c r="L5" s="40" t="s">
        <v>72</v>
      </c>
      <c r="M5" s="40" t="s">
        <v>72</v>
      </c>
      <c r="N5" s="40" t="s">
        <v>72</v>
      </c>
      <c r="O5" s="34">
        <v>55.43</v>
      </c>
    </row>
    <row r="6" spans="1:18" x14ac:dyDescent="0.2">
      <c r="A6" s="51" t="s">
        <v>22</v>
      </c>
      <c r="B6" s="33" t="s">
        <v>435</v>
      </c>
      <c r="C6" s="34">
        <v>0.05</v>
      </c>
      <c r="D6" s="34">
        <v>54.1</v>
      </c>
      <c r="E6" s="34">
        <v>0.17</v>
      </c>
      <c r="F6" s="34">
        <v>0.12</v>
      </c>
      <c r="G6" s="34">
        <v>0.23</v>
      </c>
      <c r="H6" s="34">
        <v>0</v>
      </c>
      <c r="I6" s="34">
        <v>0</v>
      </c>
      <c r="J6" s="40" t="s">
        <v>72</v>
      </c>
      <c r="K6" s="40" t="s">
        <v>72</v>
      </c>
      <c r="L6" s="40" t="s">
        <v>72</v>
      </c>
      <c r="M6" s="40" t="s">
        <v>72</v>
      </c>
      <c r="N6" s="40" t="s">
        <v>72</v>
      </c>
      <c r="O6" s="34">
        <v>54.66</v>
      </c>
    </row>
    <row r="7" spans="1:18" x14ac:dyDescent="0.2">
      <c r="A7" s="51" t="s">
        <v>22</v>
      </c>
      <c r="B7" s="33" t="s">
        <v>436</v>
      </c>
      <c r="C7" s="34">
        <v>0</v>
      </c>
      <c r="D7" s="34">
        <v>55.51</v>
      </c>
      <c r="E7" s="34">
        <v>0</v>
      </c>
      <c r="F7" s="34">
        <v>7.0000000000000007E-2</v>
      </c>
      <c r="G7" s="34">
        <v>0.18</v>
      </c>
      <c r="H7" s="34">
        <v>0</v>
      </c>
      <c r="I7" s="34">
        <v>0.15</v>
      </c>
      <c r="J7" s="40" t="s">
        <v>72</v>
      </c>
      <c r="K7" s="40" t="s">
        <v>72</v>
      </c>
      <c r="L7" s="40" t="s">
        <v>72</v>
      </c>
      <c r="M7" s="40" t="s">
        <v>72</v>
      </c>
      <c r="N7" s="40" t="s">
        <v>72</v>
      </c>
      <c r="O7" s="34">
        <v>55.91</v>
      </c>
    </row>
    <row r="8" spans="1:18" x14ac:dyDescent="0.2">
      <c r="A8" s="51" t="s">
        <v>22</v>
      </c>
      <c r="B8" s="33" t="s">
        <v>437</v>
      </c>
      <c r="C8" s="34">
        <v>0.03</v>
      </c>
      <c r="D8" s="34">
        <v>53.52</v>
      </c>
      <c r="E8" s="34">
        <v>0.01</v>
      </c>
      <c r="F8" s="34">
        <v>0</v>
      </c>
      <c r="G8" s="34">
        <v>0.17</v>
      </c>
      <c r="H8" s="34">
        <v>0.03</v>
      </c>
      <c r="I8" s="34">
        <v>0</v>
      </c>
      <c r="J8" s="40" t="s">
        <v>72</v>
      </c>
      <c r="K8" s="40" t="s">
        <v>72</v>
      </c>
      <c r="L8" s="40" t="s">
        <v>72</v>
      </c>
      <c r="M8" s="40" t="s">
        <v>72</v>
      </c>
      <c r="N8" s="40" t="s">
        <v>72</v>
      </c>
      <c r="O8" s="34">
        <v>53.74</v>
      </c>
    </row>
    <row r="9" spans="1:18" x14ac:dyDescent="0.2">
      <c r="A9" s="51" t="s">
        <v>22</v>
      </c>
      <c r="B9" s="33" t="s">
        <v>438</v>
      </c>
      <c r="C9" s="34">
        <v>0.49</v>
      </c>
      <c r="D9" s="34">
        <v>51.53</v>
      </c>
      <c r="E9" s="34">
        <v>0.28000000000000003</v>
      </c>
      <c r="F9" s="34">
        <v>0.38</v>
      </c>
      <c r="G9" s="34">
        <v>1.53</v>
      </c>
      <c r="H9" s="34">
        <v>0.01</v>
      </c>
      <c r="I9" s="34">
        <v>1.26</v>
      </c>
      <c r="J9" s="40" t="s">
        <v>72</v>
      </c>
      <c r="K9" s="40" t="s">
        <v>72</v>
      </c>
      <c r="L9" s="40" t="s">
        <v>72</v>
      </c>
      <c r="M9" s="40" t="s">
        <v>72</v>
      </c>
      <c r="N9" s="40" t="s">
        <v>72</v>
      </c>
      <c r="O9" s="34">
        <v>55.49</v>
      </c>
    </row>
    <row r="10" spans="1:18" x14ac:dyDescent="0.2">
      <c r="A10" s="51" t="s">
        <v>22</v>
      </c>
      <c r="B10" s="33" t="s">
        <v>439</v>
      </c>
      <c r="C10" s="34">
        <v>0.42</v>
      </c>
      <c r="D10" s="34">
        <v>51.32</v>
      </c>
      <c r="E10" s="34">
        <v>0.22</v>
      </c>
      <c r="F10" s="34">
        <v>0.43</v>
      </c>
      <c r="G10" s="34">
        <v>1.63</v>
      </c>
      <c r="H10" s="34">
        <v>0.02</v>
      </c>
      <c r="I10" s="34">
        <v>0.85</v>
      </c>
      <c r="J10" s="40" t="s">
        <v>72</v>
      </c>
      <c r="K10" s="40" t="s">
        <v>72</v>
      </c>
      <c r="L10" s="40" t="s">
        <v>72</v>
      </c>
      <c r="M10" s="40" t="s">
        <v>72</v>
      </c>
      <c r="N10" s="40" t="s">
        <v>72</v>
      </c>
      <c r="O10" s="34">
        <v>54.89</v>
      </c>
    </row>
    <row r="11" spans="1:18" x14ac:dyDescent="0.2">
      <c r="A11" s="51" t="s">
        <v>22</v>
      </c>
      <c r="B11" s="33" t="s">
        <v>440</v>
      </c>
      <c r="C11" s="34">
        <v>0.03</v>
      </c>
      <c r="D11" s="34">
        <v>55.23</v>
      </c>
      <c r="E11" s="34">
        <v>0.01</v>
      </c>
      <c r="F11" s="34">
        <v>0.04</v>
      </c>
      <c r="G11" s="34">
        <v>0.17</v>
      </c>
      <c r="H11" s="34">
        <v>0</v>
      </c>
      <c r="I11" s="34">
        <v>0</v>
      </c>
      <c r="J11" s="40" t="s">
        <v>72</v>
      </c>
      <c r="K11" s="40" t="s">
        <v>72</v>
      </c>
      <c r="L11" s="40" t="s">
        <v>72</v>
      </c>
      <c r="M11" s="40" t="s">
        <v>72</v>
      </c>
      <c r="N11" s="40" t="s">
        <v>72</v>
      </c>
      <c r="O11" s="34">
        <v>55.48</v>
      </c>
    </row>
    <row r="12" spans="1:18" x14ac:dyDescent="0.2">
      <c r="A12" s="51" t="s">
        <v>22</v>
      </c>
      <c r="B12" s="33" t="s">
        <v>441</v>
      </c>
      <c r="C12" s="34">
        <v>0.01</v>
      </c>
      <c r="D12" s="34">
        <v>54.8</v>
      </c>
      <c r="E12" s="34">
        <v>0.11</v>
      </c>
      <c r="F12" s="34">
        <v>7.0000000000000007E-2</v>
      </c>
      <c r="G12" s="34">
        <v>0.3</v>
      </c>
      <c r="H12" s="34">
        <v>0</v>
      </c>
      <c r="I12" s="34">
        <v>0.15</v>
      </c>
      <c r="J12" s="40" t="s">
        <v>72</v>
      </c>
      <c r="K12" s="40" t="s">
        <v>72</v>
      </c>
      <c r="L12" s="40" t="s">
        <v>72</v>
      </c>
      <c r="M12" s="40" t="s">
        <v>72</v>
      </c>
      <c r="N12" s="40" t="s">
        <v>72</v>
      </c>
      <c r="O12" s="34">
        <v>55.44</v>
      </c>
    </row>
    <row r="13" spans="1:18" x14ac:dyDescent="0.2">
      <c r="A13" s="51" t="s">
        <v>22</v>
      </c>
      <c r="B13" s="33" t="s">
        <v>442</v>
      </c>
      <c r="C13" s="34">
        <v>7.0000000000000007E-2</v>
      </c>
      <c r="D13" s="34">
        <v>54.44</v>
      </c>
      <c r="E13" s="34">
        <v>0.11</v>
      </c>
      <c r="F13" s="34">
        <v>0.16</v>
      </c>
      <c r="G13" s="34">
        <v>0.51</v>
      </c>
      <c r="H13" s="34">
        <v>0</v>
      </c>
      <c r="I13" s="34">
        <v>0.69</v>
      </c>
      <c r="J13" s="40" t="s">
        <v>72</v>
      </c>
      <c r="K13" s="40" t="s">
        <v>72</v>
      </c>
      <c r="L13" s="40" t="s">
        <v>72</v>
      </c>
      <c r="M13" s="40" t="s">
        <v>72</v>
      </c>
      <c r="N13" s="40" t="s">
        <v>72</v>
      </c>
      <c r="O13" s="34">
        <v>55.99</v>
      </c>
    </row>
    <row r="14" spans="1:18" x14ac:dyDescent="0.2">
      <c r="A14" s="51" t="s">
        <v>22</v>
      </c>
      <c r="B14" s="33" t="s">
        <v>443</v>
      </c>
      <c r="C14" s="34">
        <v>0.43</v>
      </c>
      <c r="D14" s="34">
        <v>54.89</v>
      </c>
      <c r="E14" s="34">
        <v>0.01</v>
      </c>
      <c r="F14" s="34">
        <v>0.38</v>
      </c>
      <c r="G14" s="34">
        <v>0.25</v>
      </c>
      <c r="H14" s="34">
        <v>0.03</v>
      </c>
      <c r="I14" s="34">
        <v>0</v>
      </c>
      <c r="J14" s="40" t="s">
        <v>72</v>
      </c>
      <c r="K14" s="40" t="s">
        <v>72</v>
      </c>
      <c r="L14" s="40" t="s">
        <v>72</v>
      </c>
      <c r="M14" s="40" t="s">
        <v>72</v>
      </c>
      <c r="N14" s="40" t="s">
        <v>72</v>
      </c>
      <c r="O14" s="34">
        <v>55.99</v>
      </c>
    </row>
    <row r="15" spans="1:18" x14ac:dyDescent="0.2">
      <c r="A15" s="51" t="s">
        <v>22</v>
      </c>
      <c r="B15" s="33" t="s">
        <v>444</v>
      </c>
      <c r="C15" s="34">
        <v>0.23</v>
      </c>
      <c r="D15" s="34">
        <v>53.73</v>
      </c>
      <c r="E15" s="34">
        <v>0.11</v>
      </c>
      <c r="F15" s="34">
        <v>0.62</v>
      </c>
      <c r="G15" s="34">
        <v>0.15</v>
      </c>
      <c r="H15" s="34">
        <v>0</v>
      </c>
      <c r="I15" s="34">
        <v>0.12</v>
      </c>
      <c r="J15" s="40" t="s">
        <v>72</v>
      </c>
      <c r="K15" s="40" t="s">
        <v>72</v>
      </c>
      <c r="L15" s="40" t="s">
        <v>72</v>
      </c>
      <c r="M15" s="40" t="s">
        <v>72</v>
      </c>
      <c r="N15" s="40" t="s">
        <v>72</v>
      </c>
      <c r="O15" s="34">
        <v>54.96</v>
      </c>
    </row>
    <row r="16" spans="1:18" x14ac:dyDescent="0.2">
      <c r="A16" s="51" t="s">
        <v>22</v>
      </c>
      <c r="B16" s="33" t="s">
        <v>445</v>
      </c>
      <c r="C16" s="34">
        <v>0.54</v>
      </c>
      <c r="D16" s="34">
        <v>52.16</v>
      </c>
      <c r="E16" s="34">
        <v>0.24</v>
      </c>
      <c r="F16" s="34">
        <v>0.43</v>
      </c>
      <c r="G16" s="34">
        <v>1.85</v>
      </c>
      <c r="H16" s="34">
        <v>0</v>
      </c>
      <c r="I16" s="34">
        <v>1.21</v>
      </c>
      <c r="J16" s="40" t="s">
        <v>72</v>
      </c>
      <c r="K16" s="40" t="s">
        <v>72</v>
      </c>
      <c r="L16" s="40" t="s">
        <v>72</v>
      </c>
      <c r="M16" s="40" t="s">
        <v>72</v>
      </c>
      <c r="N16" s="40" t="s">
        <v>72</v>
      </c>
      <c r="O16" s="34">
        <v>56.42</v>
      </c>
    </row>
    <row r="17" spans="1:18" x14ac:dyDescent="0.2">
      <c r="A17" s="51" t="s">
        <v>22</v>
      </c>
      <c r="B17" s="33" t="s">
        <v>446</v>
      </c>
      <c r="C17" s="34">
        <v>1.33</v>
      </c>
      <c r="D17" s="34">
        <v>49.53</v>
      </c>
      <c r="E17" s="34">
        <v>0.04</v>
      </c>
      <c r="F17" s="34">
        <v>1.65</v>
      </c>
      <c r="G17" s="34">
        <v>0.35</v>
      </c>
      <c r="H17" s="34">
        <v>0.03</v>
      </c>
      <c r="I17" s="34">
        <v>0</v>
      </c>
      <c r="J17" s="40" t="s">
        <v>72</v>
      </c>
      <c r="K17" s="40" t="s">
        <v>72</v>
      </c>
      <c r="L17" s="40" t="s">
        <v>72</v>
      </c>
      <c r="M17" s="40" t="s">
        <v>72</v>
      </c>
      <c r="N17" s="40" t="s">
        <v>72</v>
      </c>
      <c r="O17" s="34">
        <v>52.93</v>
      </c>
    </row>
    <row r="18" spans="1:18" x14ac:dyDescent="0.2">
      <c r="A18" s="51"/>
    </row>
    <row r="19" spans="1:18" x14ac:dyDescent="0.2">
      <c r="A19" s="51" t="s">
        <v>28</v>
      </c>
      <c r="B19" t="s">
        <v>508</v>
      </c>
      <c r="C19" s="31">
        <v>0.25</v>
      </c>
      <c r="D19" s="31">
        <v>1</v>
      </c>
      <c r="E19" s="31">
        <v>13.15</v>
      </c>
      <c r="F19" s="31">
        <v>2.4900000000000002</v>
      </c>
      <c r="G19" s="31">
        <v>37.04</v>
      </c>
      <c r="H19" s="40" t="s">
        <v>72</v>
      </c>
      <c r="I19" s="31">
        <v>0</v>
      </c>
      <c r="J19" s="31">
        <v>5.43</v>
      </c>
      <c r="K19" s="31">
        <v>8.31</v>
      </c>
      <c r="L19" s="31">
        <v>0.06</v>
      </c>
      <c r="M19" s="31">
        <v>16.489999999999998</v>
      </c>
      <c r="N19" s="31">
        <v>0.13</v>
      </c>
      <c r="O19">
        <v>84.36</v>
      </c>
      <c r="Q19" s="31">
        <f>0.225*L19</f>
        <v>1.35E-2</v>
      </c>
      <c r="R19" s="31">
        <f>O19-Q19</f>
        <v>84.346500000000006</v>
      </c>
    </row>
    <row r="20" spans="1:18" x14ac:dyDescent="0.2">
      <c r="A20" s="51" t="s">
        <v>28</v>
      </c>
      <c r="B20" t="s">
        <v>508</v>
      </c>
      <c r="C20" s="31">
        <v>0.22</v>
      </c>
      <c r="D20" s="31">
        <v>1.23</v>
      </c>
      <c r="E20" s="31">
        <v>13.59</v>
      </c>
      <c r="F20" s="31">
        <v>3.1</v>
      </c>
      <c r="G20" s="31">
        <v>34.82</v>
      </c>
      <c r="H20" s="40" t="s">
        <v>72</v>
      </c>
      <c r="I20" s="31">
        <v>0</v>
      </c>
      <c r="J20" s="31">
        <v>5.99</v>
      </c>
      <c r="K20" s="31">
        <v>7.25</v>
      </c>
      <c r="L20" s="31">
        <v>7.0000000000000007E-2</v>
      </c>
      <c r="M20" s="31">
        <v>15.99</v>
      </c>
      <c r="N20" s="31">
        <v>0</v>
      </c>
      <c r="O20">
        <v>82.26</v>
      </c>
      <c r="Q20" s="31">
        <f t="shared" ref="Q20:Q24" si="0">0.225*L20</f>
        <v>1.5750000000000004E-2</v>
      </c>
      <c r="R20" s="31">
        <f t="shared" ref="R20:R24" si="1">O20-Q20</f>
        <v>82.244250000000008</v>
      </c>
    </row>
    <row r="21" spans="1:18" x14ac:dyDescent="0.2">
      <c r="A21" s="51" t="s">
        <v>28</v>
      </c>
      <c r="B21" t="s">
        <v>508</v>
      </c>
      <c r="C21" s="31">
        <v>0.39</v>
      </c>
      <c r="D21" s="31">
        <v>1.4</v>
      </c>
      <c r="E21" s="31">
        <v>8.67</v>
      </c>
      <c r="F21" s="31">
        <v>4.3499999999999996</v>
      </c>
      <c r="G21" s="31">
        <v>26.02</v>
      </c>
      <c r="H21" s="40" t="s">
        <v>72</v>
      </c>
      <c r="I21" s="31">
        <v>0</v>
      </c>
      <c r="J21" s="31">
        <v>3.15</v>
      </c>
      <c r="K21" s="31">
        <v>12.57</v>
      </c>
      <c r="L21" s="31">
        <v>0.06</v>
      </c>
      <c r="M21" s="31">
        <v>26.05</v>
      </c>
      <c r="N21" s="31">
        <v>0.2</v>
      </c>
      <c r="O21">
        <v>82.86</v>
      </c>
      <c r="Q21" s="31">
        <f t="shared" si="0"/>
        <v>1.35E-2</v>
      </c>
      <c r="R21" s="31">
        <f t="shared" si="1"/>
        <v>82.846500000000006</v>
      </c>
    </row>
    <row r="22" spans="1:18" x14ac:dyDescent="0.2">
      <c r="A22" s="51" t="s">
        <v>28</v>
      </c>
      <c r="B22" t="s">
        <v>508</v>
      </c>
      <c r="C22" s="31">
        <v>0.18</v>
      </c>
      <c r="D22" s="31">
        <v>1.01</v>
      </c>
      <c r="E22" s="31">
        <v>12.35</v>
      </c>
      <c r="F22" s="31">
        <v>2.13</v>
      </c>
      <c r="G22" s="31">
        <v>30.95</v>
      </c>
      <c r="H22" s="40" t="s">
        <v>72</v>
      </c>
      <c r="I22" s="31">
        <v>0</v>
      </c>
      <c r="J22" s="31">
        <v>5.74</v>
      </c>
      <c r="K22" s="31">
        <v>12.51</v>
      </c>
      <c r="L22" s="31">
        <v>0.06</v>
      </c>
      <c r="M22" s="31">
        <v>18.62</v>
      </c>
      <c r="N22" s="31">
        <v>0.01</v>
      </c>
      <c r="O22">
        <v>83.55</v>
      </c>
      <c r="Q22" s="31">
        <f t="shared" si="0"/>
        <v>1.35E-2</v>
      </c>
      <c r="R22" s="31">
        <f t="shared" si="1"/>
        <v>83.536500000000004</v>
      </c>
    </row>
    <row r="23" spans="1:18" x14ac:dyDescent="0.2">
      <c r="A23" s="51" t="s">
        <v>28</v>
      </c>
      <c r="B23" t="s">
        <v>508</v>
      </c>
      <c r="C23" s="31">
        <v>0.55000000000000004</v>
      </c>
      <c r="D23" s="31">
        <v>1.3</v>
      </c>
      <c r="E23" s="31">
        <v>9.8000000000000007</v>
      </c>
      <c r="F23" s="31">
        <v>8.5</v>
      </c>
      <c r="G23" s="31">
        <v>36.79</v>
      </c>
      <c r="H23" s="40" t="s">
        <v>72</v>
      </c>
      <c r="I23" s="31">
        <v>0</v>
      </c>
      <c r="J23" s="31">
        <v>2.13</v>
      </c>
      <c r="K23" s="31">
        <v>5.96</v>
      </c>
      <c r="L23" s="31">
        <v>0.05</v>
      </c>
      <c r="M23" s="31">
        <v>16.61</v>
      </c>
      <c r="N23" s="31">
        <v>0.08</v>
      </c>
      <c r="O23">
        <v>81.760000000000005</v>
      </c>
      <c r="Q23" s="31">
        <f t="shared" si="0"/>
        <v>1.1250000000000001E-2</v>
      </c>
      <c r="R23" s="31">
        <f t="shared" si="1"/>
        <v>81.748750000000001</v>
      </c>
    </row>
    <row r="24" spans="1:18" ht="16" thickBot="1" x14ac:dyDescent="0.25">
      <c r="A24" s="54" t="s">
        <v>28</v>
      </c>
      <c r="B24" t="s">
        <v>508</v>
      </c>
      <c r="C24" s="31">
        <v>0.05</v>
      </c>
      <c r="D24" s="31">
        <v>1.89</v>
      </c>
      <c r="E24" s="31">
        <v>30.37</v>
      </c>
      <c r="F24" s="31">
        <v>3.44</v>
      </c>
      <c r="G24" s="31">
        <v>29.16</v>
      </c>
      <c r="H24" s="40" t="s">
        <v>72</v>
      </c>
      <c r="I24" s="31">
        <v>0</v>
      </c>
      <c r="J24" s="31">
        <v>24.28</v>
      </c>
      <c r="K24" s="31">
        <v>5.07</v>
      </c>
      <c r="L24" s="31">
        <v>0</v>
      </c>
      <c r="M24" s="31">
        <v>8.33</v>
      </c>
      <c r="N24" s="31">
        <v>0.35</v>
      </c>
      <c r="O24">
        <v>102.94</v>
      </c>
      <c r="Q24" s="31">
        <f t="shared" si="0"/>
        <v>0</v>
      </c>
      <c r="R24" s="31">
        <f t="shared" si="1"/>
        <v>102.94</v>
      </c>
    </row>
    <row r="26" spans="1:18" x14ac:dyDescent="0.2">
      <c r="B26" s="12" t="s">
        <v>552</v>
      </c>
    </row>
    <row r="27" spans="1:18" x14ac:dyDescent="0.2">
      <c r="B27" t="s">
        <v>686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8936C-FED9-7D4C-BFBA-AC94D7C36838}">
  <dimension ref="A1:AH48"/>
  <sheetViews>
    <sheetView zoomScale="78" zoomScaleNormal="78" workbookViewId="0">
      <selection activeCell="S1" sqref="S1:AC1"/>
    </sheetView>
  </sheetViews>
  <sheetFormatPr baseColWidth="10" defaultRowHeight="15" x14ac:dyDescent="0.2"/>
  <cols>
    <col min="1" max="1" width="10.83203125" style="1"/>
    <col min="2" max="2" width="35.6640625" customWidth="1"/>
  </cols>
  <sheetData>
    <row r="1" spans="1:34" x14ac:dyDescent="0.2">
      <c r="A1" s="61"/>
      <c r="B1" s="35" t="s">
        <v>553</v>
      </c>
      <c r="C1">
        <v>1023</v>
      </c>
      <c r="D1">
        <v>94</v>
      </c>
      <c r="E1">
        <v>72</v>
      </c>
      <c r="F1">
        <v>618</v>
      </c>
      <c r="G1">
        <v>355</v>
      </c>
      <c r="H1">
        <v>130</v>
      </c>
      <c r="I1">
        <v>134</v>
      </c>
      <c r="J1">
        <v>211</v>
      </c>
      <c r="K1">
        <v>238</v>
      </c>
      <c r="L1">
        <v>98</v>
      </c>
      <c r="M1">
        <v>62</v>
      </c>
      <c r="N1">
        <v>134</v>
      </c>
      <c r="O1">
        <v>99</v>
      </c>
      <c r="P1">
        <v>57</v>
      </c>
      <c r="Q1">
        <v>164</v>
      </c>
      <c r="R1">
        <v>89</v>
      </c>
      <c r="S1" s="64">
        <v>450</v>
      </c>
      <c r="T1" s="35">
        <v>450</v>
      </c>
      <c r="U1" s="35">
        <v>450</v>
      </c>
      <c r="V1" s="35">
        <v>450</v>
      </c>
      <c r="W1" s="35">
        <v>450</v>
      </c>
      <c r="X1" s="35">
        <v>450</v>
      </c>
      <c r="Y1" s="35">
        <v>450</v>
      </c>
      <c r="Z1" s="35">
        <v>450</v>
      </c>
      <c r="AA1" s="35">
        <v>300</v>
      </c>
      <c r="AB1" s="35">
        <v>300</v>
      </c>
      <c r="AC1" s="35">
        <v>300</v>
      </c>
      <c r="AF1" t="s">
        <v>684</v>
      </c>
      <c r="AG1" t="s">
        <v>684</v>
      </c>
      <c r="AH1" t="s">
        <v>684</v>
      </c>
    </row>
    <row r="2" spans="1:34" x14ac:dyDescent="0.2">
      <c r="A2" s="58" t="s">
        <v>588</v>
      </c>
      <c r="B2" s="35" t="s">
        <v>135</v>
      </c>
      <c r="C2" s="38" t="s">
        <v>555</v>
      </c>
      <c r="D2" s="38" t="s">
        <v>555</v>
      </c>
      <c r="E2" s="38" t="s">
        <v>555</v>
      </c>
      <c r="F2" s="38" t="s">
        <v>555</v>
      </c>
      <c r="G2" s="38" t="s">
        <v>555</v>
      </c>
      <c r="H2" s="38" t="s">
        <v>555</v>
      </c>
      <c r="I2" s="38" t="s">
        <v>555</v>
      </c>
      <c r="J2" s="38" t="s">
        <v>555</v>
      </c>
      <c r="K2" s="38" t="s">
        <v>555</v>
      </c>
      <c r="L2" s="38" t="s">
        <v>555</v>
      </c>
      <c r="M2" s="38" t="s">
        <v>555</v>
      </c>
      <c r="N2" s="38" t="s">
        <v>555</v>
      </c>
      <c r="O2" s="38" t="s">
        <v>555</v>
      </c>
      <c r="P2" s="38" t="s">
        <v>555</v>
      </c>
      <c r="Q2" s="38" t="s">
        <v>555</v>
      </c>
      <c r="R2" s="38" t="s">
        <v>555</v>
      </c>
      <c r="S2" s="38" t="s">
        <v>555</v>
      </c>
      <c r="T2" s="38" t="s">
        <v>555</v>
      </c>
      <c r="U2" s="38" t="s">
        <v>555</v>
      </c>
      <c r="V2" s="38" t="s">
        <v>555</v>
      </c>
      <c r="W2" s="38" t="s">
        <v>555</v>
      </c>
      <c r="X2" s="38" t="s">
        <v>555</v>
      </c>
      <c r="Y2" s="38" t="s">
        <v>555</v>
      </c>
      <c r="Z2" s="38" t="s">
        <v>555</v>
      </c>
      <c r="AA2" s="38" t="s">
        <v>555</v>
      </c>
      <c r="AB2" s="38" t="s">
        <v>555</v>
      </c>
      <c r="AC2" s="38" t="s">
        <v>555</v>
      </c>
      <c r="AD2" s="38" t="s">
        <v>555</v>
      </c>
      <c r="AE2" s="20"/>
      <c r="AF2" s="38" t="s">
        <v>555</v>
      </c>
      <c r="AG2" s="38" t="s">
        <v>555</v>
      </c>
      <c r="AH2" s="38" t="s">
        <v>555</v>
      </c>
    </row>
    <row r="3" spans="1:34" ht="16" thickBot="1" x14ac:dyDescent="0.25">
      <c r="A3" s="59"/>
      <c r="B3" s="29" t="s">
        <v>554</v>
      </c>
      <c r="C3" s="39" t="s">
        <v>338</v>
      </c>
      <c r="D3" s="39" t="s">
        <v>281</v>
      </c>
      <c r="E3" s="39" t="s">
        <v>346</v>
      </c>
      <c r="F3" s="39" t="s">
        <v>310</v>
      </c>
      <c r="G3" s="39" t="s">
        <v>311</v>
      </c>
      <c r="H3" s="39" t="s">
        <v>282</v>
      </c>
      <c r="I3" s="39" t="s">
        <v>283</v>
      </c>
      <c r="J3" s="39" t="s">
        <v>312</v>
      </c>
      <c r="K3" s="39" t="s">
        <v>314</v>
      </c>
      <c r="L3" s="39" t="s">
        <v>284</v>
      </c>
      <c r="M3" s="39" t="s">
        <v>285</v>
      </c>
      <c r="N3" s="39" t="s">
        <v>279</v>
      </c>
      <c r="O3" s="39" t="s">
        <v>315</v>
      </c>
      <c r="P3" s="39" t="s">
        <v>286</v>
      </c>
      <c r="Q3" s="39" t="s">
        <v>347</v>
      </c>
      <c r="R3" s="39" t="s">
        <v>277</v>
      </c>
      <c r="S3" s="29" t="s">
        <v>493</v>
      </c>
      <c r="T3" s="29" t="s">
        <v>494</v>
      </c>
      <c r="U3" s="29" t="s">
        <v>495</v>
      </c>
      <c r="V3" s="29" t="s">
        <v>496</v>
      </c>
      <c r="W3" s="29" t="s">
        <v>497</v>
      </c>
      <c r="X3" s="29" t="s">
        <v>498</v>
      </c>
      <c r="Y3" s="29" t="s">
        <v>499</v>
      </c>
      <c r="Z3" s="29" t="s">
        <v>500</v>
      </c>
      <c r="AA3" s="29" t="s">
        <v>501</v>
      </c>
      <c r="AB3" s="29" t="s">
        <v>502</v>
      </c>
      <c r="AC3" s="29" t="s">
        <v>317</v>
      </c>
      <c r="AD3" s="39" t="s">
        <v>287</v>
      </c>
      <c r="AF3" s="29" t="s">
        <v>560</v>
      </c>
      <c r="AG3" s="29" t="s">
        <v>561</v>
      </c>
      <c r="AH3" s="29" t="s">
        <v>562</v>
      </c>
    </row>
    <row r="4" spans="1:34" ht="16" thickTop="1" x14ac:dyDescent="0.2">
      <c r="A4" s="45" t="s">
        <v>1</v>
      </c>
      <c r="B4" s="33" t="s">
        <v>348</v>
      </c>
      <c r="C4" s="34">
        <v>2.77</v>
      </c>
      <c r="D4" s="34">
        <v>55.13</v>
      </c>
      <c r="E4" s="34">
        <v>0.08</v>
      </c>
      <c r="F4" s="34">
        <v>0</v>
      </c>
      <c r="G4" s="34">
        <v>0.03</v>
      </c>
      <c r="H4" s="34">
        <v>0.02</v>
      </c>
      <c r="I4" s="34">
        <v>0.11</v>
      </c>
      <c r="J4" s="34">
        <v>0.02</v>
      </c>
      <c r="K4" s="34">
        <v>0</v>
      </c>
      <c r="L4" s="34">
        <v>0</v>
      </c>
      <c r="M4" s="34">
        <v>0</v>
      </c>
      <c r="N4" s="34">
        <v>0.01</v>
      </c>
      <c r="O4" s="34">
        <v>0.15</v>
      </c>
      <c r="P4" s="34">
        <v>0.33</v>
      </c>
      <c r="Q4" s="34">
        <v>41.51</v>
      </c>
      <c r="R4" s="34">
        <v>0.08</v>
      </c>
      <c r="S4" s="30" t="s">
        <v>72</v>
      </c>
      <c r="T4" s="30" t="s">
        <v>72</v>
      </c>
      <c r="U4" s="30" t="s">
        <v>72</v>
      </c>
      <c r="V4" s="30" t="s">
        <v>72</v>
      </c>
      <c r="W4" s="30" t="s">
        <v>72</v>
      </c>
      <c r="X4" s="30" t="s">
        <v>72</v>
      </c>
      <c r="Y4" s="30" t="s">
        <v>72</v>
      </c>
      <c r="Z4" s="30" t="s">
        <v>72</v>
      </c>
      <c r="AA4" s="30" t="s">
        <v>72</v>
      </c>
      <c r="AB4" s="30" t="s">
        <v>72</v>
      </c>
      <c r="AC4" s="30" t="s">
        <v>72</v>
      </c>
      <c r="AD4" s="34">
        <v>100.25</v>
      </c>
      <c r="AF4" s="31">
        <f>0.421*C4</f>
        <v>1.1661699999999999</v>
      </c>
      <c r="AG4" s="31">
        <f>0.225*P4</f>
        <v>7.425000000000001E-2</v>
      </c>
      <c r="AH4" s="31">
        <f>AD4-AF4-AG4</f>
        <v>99.00958</v>
      </c>
    </row>
    <row r="5" spans="1:34" x14ac:dyDescent="0.2">
      <c r="A5" s="45" t="s">
        <v>1</v>
      </c>
      <c r="B5" s="33" t="s">
        <v>349</v>
      </c>
      <c r="C5" s="34">
        <v>2.58</v>
      </c>
      <c r="D5" s="34">
        <v>55.26</v>
      </c>
      <c r="E5" s="34">
        <v>0.05</v>
      </c>
      <c r="F5" s="34">
        <v>0</v>
      </c>
      <c r="G5" s="34">
        <v>0</v>
      </c>
      <c r="H5" s="34">
        <v>0.03</v>
      </c>
      <c r="I5" s="34">
        <v>0.14000000000000001</v>
      </c>
      <c r="J5" s="34">
        <v>0.02</v>
      </c>
      <c r="K5" s="34">
        <v>0.04</v>
      </c>
      <c r="L5" s="34">
        <v>0</v>
      </c>
      <c r="M5" s="34">
        <v>0</v>
      </c>
      <c r="N5" s="34">
        <v>0.03</v>
      </c>
      <c r="O5" s="34">
        <v>0.22</v>
      </c>
      <c r="P5" s="34">
        <v>0.3</v>
      </c>
      <c r="Q5" s="34">
        <v>41.42</v>
      </c>
      <c r="R5" s="34">
        <v>0.14000000000000001</v>
      </c>
      <c r="S5" s="30" t="s">
        <v>72</v>
      </c>
      <c r="T5" s="30" t="s">
        <v>72</v>
      </c>
      <c r="U5" s="30" t="s">
        <v>72</v>
      </c>
      <c r="V5" s="30" t="s">
        <v>72</v>
      </c>
      <c r="W5" s="30" t="s">
        <v>72</v>
      </c>
      <c r="X5" s="30" t="s">
        <v>72</v>
      </c>
      <c r="Y5" s="30" t="s">
        <v>72</v>
      </c>
      <c r="Z5" s="30" t="s">
        <v>72</v>
      </c>
      <c r="AA5" s="30" t="s">
        <v>72</v>
      </c>
      <c r="AB5" s="30" t="s">
        <v>72</v>
      </c>
      <c r="AC5" s="30" t="s">
        <v>72</v>
      </c>
      <c r="AD5" s="34">
        <v>100.23</v>
      </c>
      <c r="AF5" s="31">
        <f t="shared" ref="AF5:AF46" si="0">0.421*C5</f>
        <v>1.0861799999999999</v>
      </c>
      <c r="AG5" s="31">
        <f t="shared" ref="AG5:AG46" si="1">0.225*P5</f>
        <v>6.7500000000000004E-2</v>
      </c>
      <c r="AH5" s="31">
        <f t="shared" ref="AH5:AH46" si="2">AD5-AF5-AG5</f>
        <v>99.07632000000001</v>
      </c>
    </row>
    <row r="6" spans="1:34" x14ac:dyDescent="0.2">
      <c r="A6" s="45" t="s">
        <v>1</v>
      </c>
      <c r="B6" s="33" t="s">
        <v>350</v>
      </c>
      <c r="C6" s="34">
        <v>2.5099999999999998</v>
      </c>
      <c r="D6" s="34">
        <v>55.1</v>
      </c>
      <c r="E6" s="34">
        <v>0.04</v>
      </c>
      <c r="F6" s="34">
        <v>0.02</v>
      </c>
      <c r="G6" s="34">
        <v>0.02</v>
      </c>
      <c r="H6" s="34">
        <v>0.02</v>
      </c>
      <c r="I6" s="34">
        <v>0.11</v>
      </c>
      <c r="J6" s="34">
        <v>0.02</v>
      </c>
      <c r="K6" s="34">
        <v>0</v>
      </c>
      <c r="L6" s="34">
        <v>0</v>
      </c>
      <c r="M6" s="34">
        <v>0</v>
      </c>
      <c r="N6" s="34">
        <v>0.01</v>
      </c>
      <c r="O6" s="34">
        <v>0.14000000000000001</v>
      </c>
      <c r="P6" s="34">
        <v>0.37</v>
      </c>
      <c r="Q6" s="34">
        <v>41.2</v>
      </c>
      <c r="R6" s="34">
        <v>0.05</v>
      </c>
      <c r="S6" s="30" t="s">
        <v>72</v>
      </c>
      <c r="T6" s="30" t="s">
        <v>72</v>
      </c>
      <c r="U6" s="30" t="s">
        <v>72</v>
      </c>
      <c r="V6" s="30" t="s">
        <v>72</v>
      </c>
      <c r="W6" s="30" t="s">
        <v>72</v>
      </c>
      <c r="X6" s="30" t="s">
        <v>72</v>
      </c>
      <c r="Y6" s="30" t="s">
        <v>72</v>
      </c>
      <c r="Z6" s="30" t="s">
        <v>72</v>
      </c>
      <c r="AA6" s="30" t="s">
        <v>72</v>
      </c>
      <c r="AB6" s="30" t="s">
        <v>72</v>
      </c>
      <c r="AC6" s="30" t="s">
        <v>72</v>
      </c>
      <c r="AD6" s="34">
        <v>99.6</v>
      </c>
      <c r="AF6" s="31">
        <f t="shared" si="0"/>
        <v>1.0567099999999998</v>
      </c>
      <c r="AG6" s="31">
        <f t="shared" si="1"/>
        <v>8.3250000000000005E-2</v>
      </c>
      <c r="AH6" s="31">
        <f t="shared" si="2"/>
        <v>98.460039999999992</v>
      </c>
    </row>
    <row r="7" spans="1:34" x14ac:dyDescent="0.2">
      <c r="A7" s="45" t="s">
        <v>1</v>
      </c>
      <c r="B7" s="33" t="s">
        <v>351</v>
      </c>
      <c r="C7" s="34">
        <v>2.69</v>
      </c>
      <c r="D7" s="34">
        <v>55.03</v>
      </c>
      <c r="E7" s="34">
        <v>0.04</v>
      </c>
      <c r="F7" s="34">
        <v>0.13</v>
      </c>
      <c r="G7" s="34">
        <v>0.05</v>
      </c>
      <c r="H7" s="34">
        <v>0.01</v>
      </c>
      <c r="I7" s="34">
        <v>0.11</v>
      </c>
      <c r="J7" s="34">
        <v>0</v>
      </c>
      <c r="K7" s="34">
        <v>0</v>
      </c>
      <c r="L7" s="34">
        <v>0</v>
      </c>
      <c r="M7" s="34">
        <v>0</v>
      </c>
      <c r="N7" s="34">
        <v>0.03</v>
      </c>
      <c r="O7" s="34">
        <v>0.12</v>
      </c>
      <c r="P7" s="34">
        <v>0.36</v>
      </c>
      <c r="Q7" s="34">
        <v>41.4</v>
      </c>
      <c r="R7" s="34">
        <v>0.04</v>
      </c>
      <c r="S7" s="30" t="s">
        <v>72</v>
      </c>
      <c r="T7" s="30" t="s">
        <v>72</v>
      </c>
      <c r="U7" s="30" t="s">
        <v>72</v>
      </c>
      <c r="V7" s="30" t="s">
        <v>72</v>
      </c>
      <c r="W7" s="30" t="s">
        <v>72</v>
      </c>
      <c r="X7" s="30" t="s">
        <v>72</v>
      </c>
      <c r="Y7" s="30" t="s">
        <v>72</v>
      </c>
      <c r="Z7" s="30" t="s">
        <v>72</v>
      </c>
      <c r="AA7" s="30" t="s">
        <v>72</v>
      </c>
      <c r="AB7" s="30" t="s">
        <v>72</v>
      </c>
      <c r="AC7" s="30" t="s">
        <v>72</v>
      </c>
      <c r="AD7" s="34">
        <v>100</v>
      </c>
      <c r="AF7" s="31">
        <f t="shared" si="0"/>
        <v>1.13249</v>
      </c>
      <c r="AG7" s="31">
        <f t="shared" si="1"/>
        <v>8.1000000000000003E-2</v>
      </c>
      <c r="AH7" s="31">
        <f t="shared" si="2"/>
        <v>98.786509999999993</v>
      </c>
    </row>
    <row r="8" spans="1:34" x14ac:dyDescent="0.2">
      <c r="A8" s="45" t="s">
        <v>1</v>
      </c>
      <c r="B8" s="33" t="s">
        <v>352</v>
      </c>
      <c r="C8" s="34">
        <v>2.5299999999999998</v>
      </c>
      <c r="D8" s="34">
        <v>54.93</v>
      </c>
      <c r="E8" s="34">
        <v>0.14000000000000001</v>
      </c>
      <c r="F8" s="34">
        <v>0.01</v>
      </c>
      <c r="G8" s="34">
        <v>0</v>
      </c>
      <c r="H8" s="34">
        <v>0.06</v>
      </c>
      <c r="I8" s="34">
        <v>0.1</v>
      </c>
      <c r="J8" s="34">
        <v>0</v>
      </c>
      <c r="K8" s="34">
        <v>0.02</v>
      </c>
      <c r="L8" s="34">
        <v>0</v>
      </c>
      <c r="M8" s="34">
        <v>0</v>
      </c>
      <c r="N8" s="34">
        <v>0.03</v>
      </c>
      <c r="O8" s="34">
        <v>0.14000000000000001</v>
      </c>
      <c r="P8" s="34">
        <v>0.37</v>
      </c>
      <c r="Q8" s="34">
        <v>40.799999999999997</v>
      </c>
      <c r="R8" s="34">
        <v>7.0000000000000007E-2</v>
      </c>
      <c r="S8" s="30" t="s">
        <v>72</v>
      </c>
      <c r="T8" s="30" t="s">
        <v>72</v>
      </c>
      <c r="U8" s="30" t="s">
        <v>72</v>
      </c>
      <c r="V8" s="30" t="s">
        <v>72</v>
      </c>
      <c r="W8" s="30" t="s">
        <v>72</v>
      </c>
      <c r="X8" s="30" t="s">
        <v>72</v>
      </c>
      <c r="Y8" s="30" t="s">
        <v>72</v>
      </c>
      <c r="Z8" s="30" t="s">
        <v>72</v>
      </c>
      <c r="AA8" s="30" t="s">
        <v>72</v>
      </c>
      <c r="AB8" s="30" t="s">
        <v>72</v>
      </c>
      <c r="AC8" s="30" t="s">
        <v>72</v>
      </c>
      <c r="AD8" s="34">
        <v>99.2</v>
      </c>
      <c r="AF8" s="31">
        <f t="shared" si="0"/>
        <v>1.0651299999999999</v>
      </c>
      <c r="AG8" s="31">
        <f t="shared" si="1"/>
        <v>8.3250000000000005E-2</v>
      </c>
      <c r="AH8" s="31">
        <f t="shared" si="2"/>
        <v>98.05162</v>
      </c>
    </row>
    <row r="9" spans="1:34" x14ac:dyDescent="0.2">
      <c r="A9" s="45" t="s">
        <v>1</v>
      </c>
      <c r="B9" s="33" t="s">
        <v>353</v>
      </c>
      <c r="C9" s="34">
        <v>2.31</v>
      </c>
      <c r="D9" s="34">
        <v>55.29</v>
      </c>
      <c r="E9" s="34">
        <v>0.04</v>
      </c>
      <c r="F9" s="34">
        <v>0</v>
      </c>
      <c r="G9" s="34">
        <v>0.01</v>
      </c>
      <c r="H9" s="34">
        <v>0.2</v>
      </c>
      <c r="I9" s="34">
        <v>0.12</v>
      </c>
      <c r="J9" s="34">
        <v>0</v>
      </c>
      <c r="K9" s="34">
        <v>0</v>
      </c>
      <c r="L9" s="34">
        <v>0</v>
      </c>
      <c r="M9" s="34">
        <v>0.01</v>
      </c>
      <c r="N9" s="34">
        <v>0.05</v>
      </c>
      <c r="O9" s="34">
        <v>0.12</v>
      </c>
      <c r="P9" s="34">
        <v>0.32</v>
      </c>
      <c r="Q9" s="34">
        <v>41.12</v>
      </c>
      <c r="R9" s="34">
        <v>0.04</v>
      </c>
      <c r="S9" s="30" t="s">
        <v>72</v>
      </c>
      <c r="T9" s="30" t="s">
        <v>72</v>
      </c>
      <c r="U9" s="30" t="s">
        <v>72</v>
      </c>
      <c r="V9" s="30" t="s">
        <v>72</v>
      </c>
      <c r="W9" s="30" t="s">
        <v>72</v>
      </c>
      <c r="X9" s="30" t="s">
        <v>72</v>
      </c>
      <c r="Y9" s="30" t="s">
        <v>72</v>
      </c>
      <c r="Z9" s="30" t="s">
        <v>72</v>
      </c>
      <c r="AA9" s="30" t="s">
        <v>72</v>
      </c>
      <c r="AB9" s="30" t="s">
        <v>72</v>
      </c>
      <c r="AC9" s="30" t="s">
        <v>72</v>
      </c>
      <c r="AD9" s="34">
        <v>99.63</v>
      </c>
      <c r="AF9" s="31">
        <f t="shared" si="0"/>
        <v>0.97250999999999999</v>
      </c>
      <c r="AG9" s="31">
        <f t="shared" si="1"/>
        <v>7.2000000000000008E-2</v>
      </c>
      <c r="AH9" s="31">
        <f t="shared" si="2"/>
        <v>98.585489999999993</v>
      </c>
    </row>
    <row r="10" spans="1:34" x14ac:dyDescent="0.2">
      <c r="A10" s="45" t="s">
        <v>1</v>
      </c>
      <c r="B10" s="33" t="s">
        <v>354</v>
      </c>
      <c r="C10" s="34">
        <v>2.5099999999999998</v>
      </c>
      <c r="D10" s="34">
        <v>55.15</v>
      </c>
      <c r="E10" s="34">
        <v>0.06</v>
      </c>
      <c r="F10" s="34">
        <v>0.1</v>
      </c>
      <c r="G10" s="34">
        <v>0</v>
      </c>
      <c r="H10" s="34">
        <v>0.05</v>
      </c>
      <c r="I10" s="34">
        <v>0.11</v>
      </c>
      <c r="J10" s="34">
        <v>0.01</v>
      </c>
      <c r="K10" s="34">
        <v>0</v>
      </c>
      <c r="L10" s="34">
        <v>0</v>
      </c>
      <c r="M10" s="34">
        <v>0.02</v>
      </c>
      <c r="N10" s="34">
        <v>0.04</v>
      </c>
      <c r="O10" s="34">
        <v>0.13</v>
      </c>
      <c r="P10" s="34">
        <v>0.3</v>
      </c>
      <c r="Q10" s="34">
        <v>41.5</v>
      </c>
      <c r="R10" s="34">
        <v>0.05</v>
      </c>
      <c r="S10" s="30" t="s">
        <v>72</v>
      </c>
      <c r="T10" s="30" t="s">
        <v>72</v>
      </c>
      <c r="U10" s="30" t="s">
        <v>72</v>
      </c>
      <c r="V10" s="30" t="s">
        <v>72</v>
      </c>
      <c r="W10" s="30" t="s">
        <v>72</v>
      </c>
      <c r="X10" s="30" t="s">
        <v>72</v>
      </c>
      <c r="Y10" s="30" t="s">
        <v>72</v>
      </c>
      <c r="Z10" s="30" t="s">
        <v>72</v>
      </c>
      <c r="AA10" s="30" t="s">
        <v>72</v>
      </c>
      <c r="AB10" s="30" t="s">
        <v>72</v>
      </c>
      <c r="AC10" s="30" t="s">
        <v>72</v>
      </c>
      <c r="AD10" s="34">
        <v>100.03</v>
      </c>
      <c r="AF10" s="31">
        <f t="shared" si="0"/>
        <v>1.0567099999999998</v>
      </c>
      <c r="AG10" s="31">
        <f t="shared" si="1"/>
        <v>6.7500000000000004E-2</v>
      </c>
      <c r="AH10" s="31">
        <f t="shared" si="2"/>
        <v>98.90579000000001</v>
      </c>
    </row>
    <row r="11" spans="1:34" x14ac:dyDescent="0.2">
      <c r="A11" s="45" t="s">
        <v>1</v>
      </c>
      <c r="B11" s="33" t="s">
        <v>355</v>
      </c>
      <c r="C11" s="34">
        <v>2.62</v>
      </c>
      <c r="D11" s="34">
        <v>55.09</v>
      </c>
      <c r="E11" s="34">
        <v>0.08</v>
      </c>
      <c r="F11" s="34">
        <v>0.15</v>
      </c>
      <c r="G11" s="34">
        <v>0</v>
      </c>
      <c r="H11" s="34">
        <v>0.18</v>
      </c>
      <c r="I11" s="34">
        <v>0.13</v>
      </c>
      <c r="J11" s="34">
        <v>0</v>
      </c>
      <c r="K11" s="34">
        <v>0</v>
      </c>
      <c r="L11" s="34">
        <v>0</v>
      </c>
      <c r="M11" s="34">
        <v>0</v>
      </c>
      <c r="N11" s="34">
        <v>0.02</v>
      </c>
      <c r="O11" s="34">
        <v>0.13</v>
      </c>
      <c r="P11" s="34">
        <v>0.28000000000000003</v>
      </c>
      <c r="Q11" s="34">
        <v>41.13</v>
      </c>
      <c r="R11" s="34">
        <v>0.06</v>
      </c>
      <c r="S11" s="30" t="s">
        <v>72</v>
      </c>
      <c r="T11" s="30" t="s">
        <v>72</v>
      </c>
      <c r="U11" s="30" t="s">
        <v>72</v>
      </c>
      <c r="V11" s="30" t="s">
        <v>72</v>
      </c>
      <c r="W11" s="30" t="s">
        <v>72</v>
      </c>
      <c r="X11" s="30" t="s">
        <v>72</v>
      </c>
      <c r="Y11" s="30" t="s">
        <v>72</v>
      </c>
      <c r="Z11" s="30" t="s">
        <v>72</v>
      </c>
      <c r="AA11" s="30" t="s">
        <v>72</v>
      </c>
      <c r="AB11" s="30" t="s">
        <v>72</v>
      </c>
      <c r="AC11" s="30" t="s">
        <v>72</v>
      </c>
      <c r="AD11" s="34">
        <v>99.87</v>
      </c>
      <c r="AF11" s="31">
        <f t="shared" si="0"/>
        <v>1.1030200000000001</v>
      </c>
      <c r="AG11" s="31">
        <f t="shared" si="1"/>
        <v>6.3000000000000014E-2</v>
      </c>
      <c r="AH11" s="31">
        <f t="shared" si="2"/>
        <v>98.703980000000001</v>
      </c>
    </row>
    <row r="12" spans="1:34" x14ac:dyDescent="0.2">
      <c r="A12" s="45" t="s">
        <v>1</v>
      </c>
      <c r="B12" s="33" t="s">
        <v>356</v>
      </c>
      <c r="C12" s="34">
        <v>2.56</v>
      </c>
      <c r="D12" s="34">
        <v>55.31</v>
      </c>
      <c r="E12" s="34">
        <v>0.02</v>
      </c>
      <c r="F12" s="34">
        <v>0.14000000000000001</v>
      </c>
      <c r="G12" s="34">
        <v>0.04</v>
      </c>
      <c r="H12" s="34">
        <v>0.04</v>
      </c>
      <c r="I12" s="34">
        <v>0.13</v>
      </c>
      <c r="J12" s="34">
        <v>0.01</v>
      </c>
      <c r="K12" s="34">
        <v>0.01</v>
      </c>
      <c r="L12" s="34">
        <v>0</v>
      </c>
      <c r="M12" s="34">
        <v>0</v>
      </c>
      <c r="N12" s="34">
        <v>0.03</v>
      </c>
      <c r="O12" s="34">
        <v>0.17</v>
      </c>
      <c r="P12" s="34">
        <v>0.28999999999999998</v>
      </c>
      <c r="Q12" s="34">
        <v>40.97</v>
      </c>
      <c r="R12" s="34">
        <v>0.12</v>
      </c>
      <c r="S12" s="30" t="s">
        <v>72</v>
      </c>
      <c r="T12" s="30" t="s">
        <v>72</v>
      </c>
      <c r="U12" s="30" t="s">
        <v>72</v>
      </c>
      <c r="V12" s="30" t="s">
        <v>72</v>
      </c>
      <c r="W12" s="30" t="s">
        <v>72</v>
      </c>
      <c r="X12" s="30" t="s">
        <v>72</v>
      </c>
      <c r="Y12" s="30" t="s">
        <v>72</v>
      </c>
      <c r="Z12" s="30" t="s">
        <v>72</v>
      </c>
      <c r="AA12" s="30" t="s">
        <v>72</v>
      </c>
      <c r="AB12" s="30" t="s">
        <v>72</v>
      </c>
      <c r="AC12" s="30" t="s">
        <v>72</v>
      </c>
      <c r="AD12" s="34">
        <v>99.83</v>
      </c>
      <c r="AF12" s="31">
        <f t="shared" si="0"/>
        <v>1.0777600000000001</v>
      </c>
      <c r="AG12" s="31">
        <f t="shared" si="1"/>
        <v>6.5250000000000002E-2</v>
      </c>
      <c r="AH12" s="31">
        <f t="shared" si="2"/>
        <v>98.686989999999994</v>
      </c>
    </row>
    <row r="13" spans="1:34" x14ac:dyDescent="0.2">
      <c r="A13" s="45" t="s">
        <v>1</v>
      </c>
      <c r="B13" s="33" t="s">
        <v>357</v>
      </c>
      <c r="C13" s="34">
        <v>2.34</v>
      </c>
      <c r="D13" s="34">
        <v>55.49</v>
      </c>
      <c r="E13" s="34">
        <v>0.09</v>
      </c>
      <c r="F13" s="34">
        <v>0.08</v>
      </c>
      <c r="G13" s="34">
        <v>0.02</v>
      </c>
      <c r="H13" s="34">
        <v>0</v>
      </c>
      <c r="I13" s="34">
        <v>0.12</v>
      </c>
      <c r="J13" s="34">
        <v>0</v>
      </c>
      <c r="K13" s="34">
        <v>0</v>
      </c>
      <c r="L13" s="34">
        <v>0</v>
      </c>
      <c r="M13" s="34">
        <v>0.01</v>
      </c>
      <c r="N13" s="34">
        <v>0.03</v>
      </c>
      <c r="O13" s="34">
        <v>0.14000000000000001</v>
      </c>
      <c r="P13" s="34">
        <v>0.3</v>
      </c>
      <c r="Q13" s="34">
        <v>41.09</v>
      </c>
      <c r="R13" s="34">
        <v>0.09</v>
      </c>
      <c r="S13" s="30" t="s">
        <v>72</v>
      </c>
      <c r="T13" s="30" t="s">
        <v>72</v>
      </c>
      <c r="U13" s="30" t="s">
        <v>72</v>
      </c>
      <c r="V13" s="30" t="s">
        <v>72</v>
      </c>
      <c r="W13" s="30" t="s">
        <v>72</v>
      </c>
      <c r="X13" s="30" t="s">
        <v>72</v>
      </c>
      <c r="Y13" s="30" t="s">
        <v>72</v>
      </c>
      <c r="Z13" s="30" t="s">
        <v>72</v>
      </c>
      <c r="AA13" s="30" t="s">
        <v>72</v>
      </c>
      <c r="AB13" s="30" t="s">
        <v>72</v>
      </c>
      <c r="AC13" s="30" t="s">
        <v>72</v>
      </c>
      <c r="AD13" s="34">
        <v>99.79</v>
      </c>
      <c r="AF13" s="31">
        <f t="shared" si="0"/>
        <v>0.9851399999999999</v>
      </c>
      <c r="AG13" s="31">
        <f t="shared" si="1"/>
        <v>6.7500000000000004E-2</v>
      </c>
      <c r="AH13" s="31">
        <f t="shared" si="2"/>
        <v>98.73736000000001</v>
      </c>
    </row>
    <row r="14" spans="1:34" x14ac:dyDescent="0.2">
      <c r="A14" s="45"/>
      <c r="AF14" s="31"/>
      <c r="AG14" s="31"/>
      <c r="AH14" s="31"/>
    </row>
    <row r="15" spans="1:34" x14ac:dyDescent="0.2">
      <c r="A15" s="45" t="s">
        <v>15</v>
      </c>
      <c r="B15" t="s">
        <v>388</v>
      </c>
      <c r="C15" s="31">
        <v>5.6</v>
      </c>
      <c r="D15" s="31">
        <v>54.83</v>
      </c>
      <c r="E15" s="31">
        <v>0.1779</v>
      </c>
      <c r="F15" s="31">
        <v>0</v>
      </c>
      <c r="G15" s="31">
        <v>4.41E-2</v>
      </c>
      <c r="H15" s="31">
        <v>6.1499999999999999E-2</v>
      </c>
      <c r="I15" s="31">
        <v>0.1293</v>
      </c>
      <c r="J15" s="31">
        <v>2.24E-2</v>
      </c>
      <c r="K15" s="31">
        <v>0</v>
      </c>
      <c r="L15" s="31">
        <v>4.3400000000000001E-2</v>
      </c>
      <c r="M15" s="31">
        <v>0</v>
      </c>
      <c r="N15" s="31">
        <v>4.7800000000000002E-2</v>
      </c>
      <c r="O15" s="31">
        <v>0.19309999999999999</v>
      </c>
      <c r="P15" s="31">
        <v>0.30130000000000001</v>
      </c>
      <c r="Q15" s="31">
        <v>40.93</v>
      </c>
      <c r="R15" s="31">
        <v>4.07E-2</v>
      </c>
      <c r="S15" s="30" t="s">
        <v>72</v>
      </c>
      <c r="T15" s="30" t="s">
        <v>72</v>
      </c>
      <c r="U15" s="30" t="s">
        <v>72</v>
      </c>
      <c r="V15" s="30" t="s">
        <v>72</v>
      </c>
      <c r="W15" s="30" t="s">
        <v>72</v>
      </c>
      <c r="X15" s="30" t="s">
        <v>72</v>
      </c>
      <c r="Y15" s="30" t="s">
        <v>72</v>
      </c>
      <c r="Z15" s="30" t="s">
        <v>72</v>
      </c>
      <c r="AA15" s="30" t="s">
        <v>72</v>
      </c>
      <c r="AB15" s="30" t="s">
        <v>72</v>
      </c>
      <c r="AC15" s="30" t="s">
        <v>72</v>
      </c>
      <c r="AD15" s="31">
        <v>102.42140000000001</v>
      </c>
      <c r="AF15" s="31">
        <f t="shared" si="0"/>
        <v>2.3575999999999997</v>
      </c>
      <c r="AG15" s="31">
        <f t="shared" si="1"/>
        <v>6.7792500000000006E-2</v>
      </c>
      <c r="AH15" s="31">
        <f t="shared" si="2"/>
        <v>99.996007500000005</v>
      </c>
    </row>
    <row r="16" spans="1:34" x14ac:dyDescent="0.2">
      <c r="A16" s="45" t="s">
        <v>15</v>
      </c>
      <c r="B16" t="s">
        <v>389</v>
      </c>
      <c r="C16" s="31">
        <v>5.0599999999999996</v>
      </c>
      <c r="D16" s="31">
        <v>55.09</v>
      </c>
      <c r="E16" s="31">
        <v>0.1011</v>
      </c>
      <c r="F16" s="31">
        <v>0</v>
      </c>
      <c r="G16" s="31">
        <v>1.6E-2</v>
      </c>
      <c r="H16" s="31">
        <v>7.0099999999999996E-2</v>
      </c>
      <c r="I16" s="31">
        <v>0.11559999999999999</v>
      </c>
      <c r="J16" s="31">
        <v>2.18E-2</v>
      </c>
      <c r="K16" s="31">
        <v>0</v>
      </c>
      <c r="L16" s="31">
        <v>9.9000000000000008E-3</v>
      </c>
      <c r="M16" s="31">
        <v>0</v>
      </c>
      <c r="N16" s="31">
        <v>6.9400000000000003E-2</v>
      </c>
      <c r="O16" s="31">
        <v>0.23599999999999999</v>
      </c>
      <c r="P16" s="31">
        <v>0.28699999999999998</v>
      </c>
      <c r="Q16" s="31">
        <v>41.46</v>
      </c>
      <c r="R16" s="31">
        <v>7.2400000000000006E-2</v>
      </c>
      <c r="S16" s="30" t="s">
        <v>72</v>
      </c>
      <c r="T16" s="30" t="s">
        <v>72</v>
      </c>
      <c r="U16" s="30" t="s">
        <v>72</v>
      </c>
      <c r="V16" s="30" t="s">
        <v>72</v>
      </c>
      <c r="W16" s="30" t="s">
        <v>72</v>
      </c>
      <c r="X16" s="30" t="s">
        <v>72</v>
      </c>
      <c r="Y16" s="30" t="s">
        <v>72</v>
      </c>
      <c r="Z16" s="30" t="s">
        <v>72</v>
      </c>
      <c r="AA16" s="30" t="s">
        <v>72</v>
      </c>
      <c r="AB16" s="30" t="s">
        <v>72</v>
      </c>
      <c r="AC16" s="30" t="s">
        <v>72</v>
      </c>
      <c r="AD16" s="31">
        <v>102.6092</v>
      </c>
      <c r="AF16" s="31">
        <f t="shared" si="0"/>
        <v>2.1302599999999998</v>
      </c>
      <c r="AG16" s="31">
        <f t="shared" si="1"/>
        <v>6.4574999999999994E-2</v>
      </c>
      <c r="AH16" s="31">
        <f t="shared" si="2"/>
        <v>100.41436499999999</v>
      </c>
    </row>
    <row r="17" spans="1:34" x14ac:dyDescent="0.2">
      <c r="A17" s="45" t="s">
        <v>15</v>
      </c>
      <c r="B17" t="s">
        <v>390</v>
      </c>
      <c r="C17" s="31">
        <v>5.14</v>
      </c>
      <c r="D17" s="31">
        <v>54.83</v>
      </c>
      <c r="E17" s="31">
        <v>0.14960000000000001</v>
      </c>
      <c r="F17" s="31">
        <v>0</v>
      </c>
      <c r="G17" s="31">
        <v>1.7999999999999999E-2</v>
      </c>
      <c r="H17" s="31">
        <v>6.9900000000000004E-2</v>
      </c>
      <c r="I17" s="31">
        <v>0.1666</v>
      </c>
      <c r="J17" s="31">
        <v>1.6400000000000001E-2</v>
      </c>
      <c r="K17" s="31">
        <v>0</v>
      </c>
      <c r="L17" s="31">
        <v>2.75E-2</v>
      </c>
      <c r="M17" s="31">
        <v>1.4E-2</v>
      </c>
      <c r="N17" s="31">
        <v>9.7000000000000003E-3</v>
      </c>
      <c r="O17" s="31">
        <v>0.21840000000000001</v>
      </c>
      <c r="P17" s="31">
        <v>0.26829999999999998</v>
      </c>
      <c r="Q17" s="31">
        <v>41.37</v>
      </c>
      <c r="R17" s="31">
        <v>7.1499999999999994E-2</v>
      </c>
      <c r="S17" s="30" t="s">
        <v>72</v>
      </c>
      <c r="T17" s="30" t="s">
        <v>72</v>
      </c>
      <c r="U17" s="30" t="s">
        <v>72</v>
      </c>
      <c r="V17" s="30" t="s">
        <v>72</v>
      </c>
      <c r="W17" s="30" t="s">
        <v>72</v>
      </c>
      <c r="X17" s="30" t="s">
        <v>72</v>
      </c>
      <c r="Y17" s="30" t="s">
        <v>72</v>
      </c>
      <c r="Z17" s="30" t="s">
        <v>72</v>
      </c>
      <c r="AA17" s="30" t="s">
        <v>72</v>
      </c>
      <c r="AB17" s="30" t="s">
        <v>72</v>
      </c>
      <c r="AC17" s="30" t="s">
        <v>72</v>
      </c>
      <c r="AD17" s="31">
        <v>102.3699</v>
      </c>
      <c r="AF17" s="31">
        <f t="shared" si="0"/>
        <v>2.1639399999999998</v>
      </c>
      <c r="AG17" s="31">
        <f t="shared" si="1"/>
        <v>6.0367499999999998E-2</v>
      </c>
      <c r="AH17" s="31">
        <f t="shared" si="2"/>
        <v>100.14559250000001</v>
      </c>
    </row>
    <row r="18" spans="1:34" x14ac:dyDescent="0.2">
      <c r="A18" s="45" t="s">
        <v>15</v>
      </c>
      <c r="B18" t="s">
        <v>391</v>
      </c>
      <c r="C18" s="31">
        <v>4.92</v>
      </c>
      <c r="D18" s="31">
        <v>54.85</v>
      </c>
      <c r="E18" s="31">
        <v>0.12839999999999999</v>
      </c>
      <c r="F18" s="31">
        <v>0</v>
      </c>
      <c r="G18" s="31">
        <v>9.9900000000000003E-2</v>
      </c>
      <c r="H18" s="31">
        <v>3.8300000000000001E-2</v>
      </c>
      <c r="I18" s="31">
        <v>0.1545</v>
      </c>
      <c r="J18" s="31">
        <v>0</v>
      </c>
      <c r="K18" s="31">
        <v>0</v>
      </c>
      <c r="L18" s="31">
        <v>1.5900000000000001E-2</v>
      </c>
      <c r="M18" s="31">
        <v>0</v>
      </c>
      <c r="N18" s="31">
        <v>2.86E-2</v>
      </c>
      <c r="O18" s="31">
        <v>0.2281</v>
      </c>
      <c r="P18" s="31">
        <v>0.33739999999999998</v>
      </c>
      <c r="Q18" s="31">
        <v>41.22</v>
      </c>
      <c r="R18" s="31">
        <v>2.41E-2</v>
      </c>
      <c r="S18" s="30" t="s">
        <v>72</v>
      </c>
      <c r="T18" s="30" t="s">
        <v>72</v>
      </c>
      <c r="U18" s="30" t="s">
        <v>72</v>
      </c>
      <c r="V18" s="30" t="s">
        <v>72</v>
      </c>
      <c r="W18" s="30" t="s">
        <v>72</v>
      </c>
      <c r="X18" s="30" t="s">
        <v>72</v>
      </c>
      <c r="Y18" s="30" t="s">
        <v>72</v>
      </c>
      <c r="Z18" s="30" t="s">
        <v>72</v>
      </c>
      <c r="AA18" s="30" t="s">
        <v>72</v>
      </c>
      <c r="AB18" s="30" t="s">
        <v>72</v>
      </c>
      <c r="AC18" s="30" t="s">
        <v>72</v>
      </c>
      <c r="AD18" s="31">
        <v>102.04510000000001</v>
      </c>
      <c r="AF18" s="31">
        <f t="shared" si="0"/>
        <v>2.0713200000000001</v>
      </c>
      <c r="AG18" s="31">
        <f t="shared" si="1"/>
        <v>7.5914999999999996E-2</v>
      </c>
      <c r="AH18" s="31">
        <f t="shared" si="2"/>
        <v>99.89786500000001</v>
      </c>
    </row>
    <row r="19" spans="1:34" x14ac:dyDescent="0.2">
      <c r="A19" s="45" t="s">
        <v>15</v>
      </c>
      <c r="B19" t="s">
        <v>392</v>
      </c>
      <c r="C19" s="31">
        <v>5.45</v>
      </c>
      <c r="D19" s="31">
        <v>55.1</v>
      </c>
      <c r="E19" s="31">
        <v>0.16070000000000001</v>
      </c>
      <c r="F19" s="31">
        <v>5.2400000000000002E-2</v>
      </c>
      <c r="G19" s="31">
        <v>0</v>
      </c>
      <c r="H19" s="31">
        <v>0.1101</v>
      </c>
      <c r="I19" s="31">
        <v>0.15579999999999999</v>
      </c>
      <c r="J19" s="31">
        <v>6.08E-2</v>
      </c>
      <c r="K19" s="31">
        <v>6.7000000000000002E-3</v>
      </c>
      <c r="L19" s="31">
        <v>6.0000000000000001E-3</v>
      </c>
      <c r="M19" s="31">
        <v>1.6999999999999999E-3</v>
      </c>
      <c r="N19" s="31">
        <v>2.5100000000000001E-2</v>
      </c>
      <c r="O19" s="31">
        <v>0.15820000000000001</v>
      </c>
      <c r="P19" s="31">
        <v>0.22159999999999999</v>
      </c>
      <c r="Q19" s="31">
        <v>41.58</v>
      </c>
      <c r="R19" s="31">
        <v>5.1900000000000002E-2</v>
      </c>
      <c r="S19" s="30" t="s">
        <v>72</v>
      </c>
      <c r="T19" s="30" t="s">
        <v>72</v>
      </c>
      <c r="U19" s="30" t="s">
        <v>72</v>
      </c>
      <c r="V19" s="30" t="s">
        <v>72</v>
      </c>
      <c r="W19" s="30" t="s">
        <v>72</v>
      </c>
      <c r="X19" s="30" t="s">
        <v>72</v>
      </c>
      <c r="Y19" s="30" t="s">
        <v>72</v>
      </c>
      <c r="Z19" s="30" t="s">
        <v>72</v>
      </c>
      <c r="AA19" s="30" t="s">
        <v>72</v>
      </c>
      <c r="AB19" s="30" t="s">
        <v>72</v>
      </c>
      <c r="AC19" s="30" t="s">
        <v>72</v>
      </c>
      <c r="AD19" s="31">
        <v>103.1409</v>
      </c>
      <c r="AF19" s="31">
        <f t="shared" si="0"/>
        <v>2.2944499999999999</v>
      </c>
      <c r="AG19" s="31">
        <f t="shared" si="1"/>
        <v>4.9860000000000002E-2</v>
      </c>
      <c r="AH19" s="31">
        <f t="shared" si="2"/>
        <v>100.79659000000001</v>
      </c>
    </row>
    <row r="20" spans="1:34" x14ac:dyDescent="0.2">
      <c r="A20" s="45"/>
      <c r="AF20" s="31"/>
      <c r="AG20" s="31"/>
      <c r="AH20" s="31"/>
    </row>
    <row r="21" spans="1:34" x14ac:dyDescent="0.2">
      <c r="A21" s="45" t="s">
        <v>22</v>
      </c>
      <c r="B21" t="s">
        <v>430</v>
      </c>
      <c r="C21" s="31">
        <v>2.99</v>
      </c>
      <c r="D21" s="31">
        <v>53.93</v>
      </c>
      <c r="E21" s="31">
        <v>3.3799999999999997E-2</v>
      </c>
      <c r="F21" s="31">
        <v>1.15E-2</v>
      </c>
      <c r="G21" s="31">
        <v>1.55E-2</v>
      </c>
      <c r="H21" s="31">
        <v>0.14380000000000001</v>
      </c>
      <c r="I21" s="31">
        <v>0.60850000000000004</v>
      </c>
      <c r="J21" s="31">
        <v>5.1400000000000001E-2</v>
      </c>
      <c r="K21" s="31">
        <v>1.35E-2</v>
      </c>
      <c r="L21" s="31">
        <v>0.02</v>
      </c>
      <c r="M21" s="31">
        <v>4.41E-2</v>
      </c>
      <c r="N21" s="31">
        <v>5.6599999999999998E-2</v>
      </c>
      <c r="O21" s="31">
        <v>0.2089</v>
      </c>
      <c r="P21" s="31">
        <v>0</v>
      </c>
      <c r="Q21" s="31">
        <v>38.380000000000003</v>
      </c>
      <c r="R21" s="31">
        <v>0.12609999999999999</v>
      </c>
      <c r="S21" s="30" t="s">
        <v>72</v>
      </c>
      <c r="T21" s="30" t="s">
        <v>72</v>
      </c>
      <c r="U21" s="30" t="s">
        <v>72</v>
      </c>
      <c r="V21" s="30" t="s">
        <v>72</v>
      </c>
      <c r="W21" s="30" t="s">
        <v>72</v>
      </c>
      <c r="X21" s="30" t="s">
        <v>72</v>
      </c>
      <c r="Y21" s="30" t="s">
        <v>72</v>
      </c>
      <c r="Z21" s="30" t="s">
        <v>72</v>
      </c>
      <c r="AA21" s="30" t="s">
        <v>72</v>
      </c>
      <c r="AB21" s="30" t="s">
        <v>72</v>
      </c>
      <c r="AC21" s="30" t="s">
        <v>72</v>
      </c>
      <c r="AD21" s="31">
        <v>96.633799999999994</v>
      </c>
      <c r="AF21" s="31">
        <f t="shared" si="0"/>
        <v>1.2587900000000001</v>
      </c>
      <c r="AG21" s="31">
        <f t="shared" si="1"/>
        <v>0</v>
      </c>
      <c r="AH21" s="31">
        <f t="shared" si="2"/>
        <v>95.375009999999989</v>
      </c>
    </row>
    <row r="22" spans="1:34" x14ac:dyDescent="0.2">
      <c r="A22" s="45" t="s">
        <v>22</v>
      </c>
      <c r="B22" t="s">
        <v>431</v>
      </c>
      <c r="C22" s="31">
        <v>2.1</v>
      </c>
      <c r="D22" s="31">
        <v>52.88</v>
      </c>
      <c r="E22" s="31">
        <v>0.50470000000000004</v>
      </c>
      <c r="F22" s="31">
        <v>0</v>
      </c>
      <c r="G22" s="31">
        <v>0.19719999999999999</v>
      </c>
      <c r="H22" s="31">
        <v>0.25779999999999997</v>
      </c>
      <c r="I22" s="31">
        <v>0.15529999999999999</v>
      </c>
      <c r="J22" s="31">
        <v>0.4854</v>
      </c>
      <c r="K22" s="31">
        <v>0.25940000000000002</v>
      </c>
      <c r="L22" s="31">
        <v>0.11899999999999999</v>
      </c>
      <c r="M22" s="31">
        <v>8.5500000000000007E-2</v>
      </c>
      <c r="N22" s="31">
        <v>0.25940000000000002</v>
      </c>
      <c r="O22" s="31">
        <v>9.3399999999999997E-2</v>
      </c>
      <c r="P22" s="31">
        <v>1.02</v>
      </c>
      <c r="Q22" s="31">
        <v>38.479999999999997</v>
      </c>
      <c r="R22" s="31">
        <v>0.49709999999999999</v>
      </c>
      <c r="S22" s="30" t="s">
        <v>72</v>
      </c>
      <c r="T22" s="30" t="s">
        <v>72</v>
      </c>
      <c r="U22" s="30" t="s">
        <v>72</v>
      </c>
      <c r="V22" s="30" t="s">
        <v>72</v>
      </c>
      <c r="W22" s="30" t="s">
        <v>72</v>
      </c>
      <c r="X22" s="30" t="s">
        <v>72</v>
      </c>
      <c r="Y22" s="30" t="s">
        <v>72</v>
      </c>
      <c r="Z22" s="30" t="s">
        <v>72</v>
      </c>
      <c r="AA22" s="30" t="s">
        <v>72</v>
      </c>
      <c r="AB22" s="30" t="s">
        <v>72</v>
      </c>
      <c r="AC22" s="30" t="s">
        <v>72</v>
      </c>
      <c r="AD22" s="31">
        <v>97.394199999999998</v>
      </c>
      <c r="AF22" s="31">
        <f t="shared" si="0"/>
        <v>0.8841</v>
      </c>
      <c r="AG22" s="31">
        <f t="shared" si="1"/>
        <v>0.22950000000000001</v>
      </c>
      <c r="AH22" s="31">
        <f t="shared" si="2"/>
        <v>96.280599999999993</v>
      </c>
    </row>
    <row r="23" spans="1:34" x14ac:dyDescent="0.2">
      <c r="A23" s="45"/>
      <c r="AF23" s="31"/>
      <c r="AG23" s="31"/>
      <c r="AH23" s="31"/>
    </row>
    <row r="24" spans="1:34" x14ac:dyDescent="0.2">
      <c r="A24" s="45" t="s">
        <v>25</v>
      </c>
      <c r="B24" t="s">
        <v>477</v>
      </c>
      <c r="C24" s="31">
        <v>3.19</v>
      </c>
      <c r="D24" s="31">
        <v>55.44</v>
      </c>
      <c r="E24" s="31">
        <v>1.7600000000000001E-2</v>
      </c>
      <c r="F24" s="31">
        <v>2.93E-2</v>
      </c>
      <c r="G24" s="31">
        <v>5.28E-2</v>
      </c>
      <c r="H24" s="31">
        <v>2.4400000000000002E-2</v>
      </c>
      <c r="I24" s="31">
        <v>0.11990000000000001</v>
      </c>
      <c r="J24" s="31">
        <v>8.2000000000000007E-3</v>
      </c>
      <c r="K24" s="31">
        <v>0</v>
      </c>
      <c r="L24" s="31">
        <v>1.12E-2</v>
      </c>
      <c r="M24" s="31">
        <v>1.34E-2</v>
      </c>
      <c r="N24" s="31">
        <v>5.0000000000000001E-3</v>
      </c>
      <c r="O24" s="31">
        <v>0.37209999999999999</v>
      </c>
      <c r="P24" s="31">
        <v>3.1399999999999997E-2</v>
      </c>
      <c r="Q24" s="31">
        <v>43.72</v>
      </c>
      <c r="R24" s="31">
        <v>4.2299999999999997E-2</v>
      </c>
      <c r="S24" s="30" t="s">
        <v>72</v>
      </c>
      <c r="T24" s="30" t="s">
        <v>72</v>
      </c>
      <c r="U24" s="30" t="s">
        <v>72</v>
      </c>
      <c r="V24" s="30" t="s">
        <v>72</v>
      </c>
      <c r="W24" s="30" t="s">
        <v>72</v>
      </c>
      <c r="X24" s="30" t="s">
        <v>72</v>
      </c>
      <c r="Y24" s="30" t="s">
        <v>72</v>
      </c>
      <c r="Z24" s="30" t="s">
        <v>72</v>
      </c>
      <c r="AA24" s="30" t="s">
        <v>72</v>
      </c>
      <c r="AB24" s="30" t="s">
        <v>72</v>
      </c>
      <c r="AC24" s="31">
        <v>0</v>
      </c>
      <c r="AD24" s="31">
        <v>103.0775</v>
      </c>
      <c r="AF24" s="31">
        <f t="shared" si="0"/>
        <v>1.3429899999999999</v>
      </c>
      <c r="AG24" s="31">
        <f t="shared" si="1"/>
        <v>7.0649999999999992E-3</v>
      </c>
      <c r="AH24" s="31">
        <f t="shared" si="2"/>
        <v>101.727445</v>
      </c>
    </row>
    <row r="25" spans="1:34" x14ac:dyDescent="0.2">
      <c r="A25" s="45" t="s">
        <v>25</v>
      </c>
      <c r="B25" t="s">
        <v>478</v>
      </c>
      <c r="C25" s="31">
        <v>2.66</v>
      </c>
      <c r="D25" s="31">
        <v>54.71</v>
      </c>
      <c r="E25" s="31">
        <v>2.92E-2</v>
      </c>
      <c r="F25" s="31">
        <v>0</v>
      </c>
      <c r="G25" s="31">
        <v>0.1802</v>
      </c>
      <c r="H25" s="31">
        <v>2.9000000000000001E-2</v>
      </c>
      <c r="I25" s="31">
        <v>0.15890000000000001</v>
      </c>
      <c r="J25" s="31">
        <v>0.10879999999999999</v>
      </c>
      <c r="K25" s="31">
        <v>2.2000000000000001E-3</v>
      </c>
      <c r="L25" s="31">
        <v>9.5200000000000007E-2</v>
      </c>
      <c r="M25" s="31">
        <v>0</v>
      </c>
      <c r="N25" s="31">
        <v>0</v>
      </c>
      <c r="O25" s="31">
        <v>0.45519999999999999</v>
      </c>
      <c r="P25" s="31">
        <v>2.8299999999999999E-2</v>
      </c>
      <c r="Q25" s="31">
        <v>43.36</v>
      </c>
      <c r="R25" s="31">
        <v>8.1699999999999995E-2</v>
      </c>
      <c r="S25" s="30" t="s">
        <v>72</v>
      </c>
      <c r="T25" s="30" t="s">
        <v>72</v>
      </c>
      <c r="U25" s="30" t="s">
        <v>72</v>
      </c>
      <c r="V25" s="30" t="s">
        <v>72</v>
      </c>
      <c r="W25" s="30" t="s">
        <v>72</v>
      </c>
      <c r="X25" s="30" t="s">
        <v>72</v>
      </c>
      <c r="Y25" s="30" t="s">
        <v>72</v>
      </c>
      <c r="Z25" s="30" t="s">
        <v>72</v>
      </c>
      <c r="AA25" s="30" t="s">
        <v>72</v>
      </c>
      <c r="AB25" s="30" t="s">
        <v>72</v>
      </c>
      <c r="AC25" s="31">
        <v>0</v>
      </c>
      <c r="AD25" s="31">
        <v>101.89870000000001</v>
      </c>
      <c r="AF25" s="31">
        <f t="shared" si="0"/>
        <v>1.1198600000000001</v>
      </c>
      <c r="AG25" s="31">
        <f t="shared" si="1"/>
        <v>6.3674999999999999E-3</v>
      </c>
      <c r="AH25" s="31">
        <f t="shared" si="2"/>
        <v>100.77247250000001</v>
      </c>
    </row>
    <row r="26" spans="1:34" x14ac:dyDescent="0.2">
      <c r="A26" s="45" t="s">
        <v>25</v>
      </c>
      <c r="B26" t="s">
        <v>479</v>
      </c>
      <c r="C26" s="31">
        <v>5.2699999999999997E-2</v>
      </c>
      <c r="D26" s="31">
        <v>1.77</v>
      </c>
      <c r="E26" s="31">
        <v>4.7500000000000001E-2</v>
      </c>
      <c r="F26" s="31">
        <v>4.9000000000000004</v>
      </c>
      <c r="G26" s="31">
        <v>13.59</v>
      </c>
      <c r="H26" s="31">
        <v>0</v>
      </c>
      <c r="I26" s="31">
        <v>0</v>
      </c>
      <c r="J26" s="31">
        <v>23.77</v>
      </c>
      <c r="K26" s="31">
        <v>8.6999999999999993</v>
      </c>
      <c r="L26" s="31">
        <v>0</v>
      </c>
      <c r="M26" s="31">
        <v>0</v>
      </c>
      <c r="N26" s="31">
        <v>0</v>
      </c>
      <c r="O26" s="31">
        <v>7.97</v>
      </c>
      <c r="P26" s="31">
        <v>3.27E-2</v>
      </c>
      <c r="Q26" s="31">
        <v>31.71</v>
      </c>
      <c r="R26" s="31">
        <v>4.7100000000000003E-2</v>
      </c>
      <c r="S26" s="30" t="s">
        <v>72</v>
      </c>
      <c r="T26" s="30" t="s">
        <v>72</v>
      </c>
      <c r="U26" s="30" t="s">
        <v>72</v>
      </c>
      <c r="V26" s="30" t="s">
        <v>72</v>
      </c>
      <c r="W26" s="30" t="s">
        <v>72</v>
      </c>
      <c r="X26" s="30" t="s">
        <v>72</v>
      </c>
      <c r="Y26" s="30" t="s">
        <v>72</v>
      </c>
      <c r="Z26" s="30" t="s">
        <v>72</v>
      </c>
      <c r="AA26" s="30" t="s">
        <v>72</v>
      </c>
      <c r="AB26" s="30" t="s">
        <v>72</v>
      </c>
      <c r="AC26" s="31">
        <v>0</v>
      </c>
      <c r="AD26" s="31">
        <v>92.590100000000007</v>
      </c>
      <c r="AF26" s="31">
        <f t="shared" si="0"/>
        <v>2.2186699999999997E-2</v>
      </c>
      <c r="AG26" s="31">
        <f t="shared" si="1"/>
        <v>7.3575000000000003E-3</v>
      </c>
      <c r="AH26" s="31">
        <f t="shared" si="2"/>
        <v>92.560555800000003</v>
      </c>
    </row>
    <row r="27" spans="1:34" x14ac:dyDescent="0.2">
      <c r="A27" s="45" t="s">
        <v>25</v>
      </c>
      <c r="B27" t="s">
        <v>480</v>
      </c>
      <c r="C27" s="31">
        <v>0.26519999999999999</v>
      </c>
      <c r="D27" s="31">
        <v>1.3752</v>
      </c>
      <c r="E27" s="31">
        <v>0.26929999999999998</v>
      </c>
      <c r="F27" s="31">
        <v>4.88</v>
      </c>
      <c r="G27" s="31">
        <v>10.91</v>
      </c>
      <c r="H27" s="31">
        <v>0</v>
      </c>
      <c r="I27" s="31">
        <v>0</v>
      </c>
      <c r="J27" s="31">
        <v>25.77</v>
      </c>
      <c r="K27" s="31">
        <v>12.61</v>
      </c>
      <c r="L27" s="31">
        <v>0</v>
      </c>
      <c r="M27" s="31">
        <v>0</v>
      </c>
      <c r="N27" s="31">
        <v>0</v>
      </c>
      <c r="O27" s="31">
        <v>2.2599999999999998</v>
      </c>
      <c r="P27" s="31">
        <v>2.6800000000000001E-2</v>
      </c>
      <c r="Q27" s="31">
        <v>29.7</v>
      </c>
      <c r="R27" s="31">
        <v>0.98960000000000004</v>
      </c>
      <c r="S27" s="30" t="s">
        <v>72</v>
      </c>
      <c r="T27" s="30" t="s">
        <v>72</v>
      </c>
      <c r="U27" s="30" t="s">
        <v>72</v>
      </c>
      <c r="V27" s="30" t="s">
        <v>72</v>
      </c>
      <c r="W27" s="30" t="s">
        <v>72</v>
      </c>
      <c r="X27" s="30" t="s">
        <v>72</v>
      </c>
      <c r="Y27" s="30" t="s">
        <v>72</v>
      </c>
      <c r="Z27" s="30" t="s">
        <v>72</v>
      </c>
      <c r="AA27" s="30" t="s">
        <v>72</v>
      </c>
      <c r="AB27" s="30" t="s">
        <v>72</v>
      </c>
      <c r="AC27" s="31">
        <v>4.8</v>
      </c>
      <c r="AD27" s="31">
        <v>93.856899999999996</v>
      </c>
      <c r="AF27" s="31">
        <f t="shared" si="0"/>
        <v>0.11164919999999999</v>
      </c>
      <c r="AG27" s="31">
        <f t="shared" si="1"/>
        <v>6.0300000000000006E-3</v>
      </c>
      <c r="AH27" s="31">
        <f t="shared" si="2"/>
        <v>93.739220799999998</v>
      </c>
    </row>
    <row r="28" spans="1:34" x14ac:dyDescent="0.2">
      <c r="A28" s="45" t="s">
        <v>25</v>
      </c>
      <c r="B28" t="s">
        <v>480</v>
      </c>
      <c r="C28" s="31">
        <v>0.1913</v>
      </c>
      <c r="D28" s="31">
        <v>1.65</v>
      </c>
      <c r="E28" s="31">
        <v>0.224</v>
      </c>
      <c r="F28" s="31">
        <v>4.8</v>
      </c>
      <c r="G28" s="31">
        <v>11.53</v>
      </c>
      <c r="H28" s="31">
        <v>0.26479999999999998</v>
      </c>
      <c r="I28" s="31">
        <v>0</v>
      </c>
      <c r="J28" s="31">
        <v>25.94</v>
      </c>
      <c r="K28" s="31">
        <v>11.61</v>
      </c>
      <c r="L28" s="31">
        <v>0</v>
      </c>
      <c r="M28" s="31">
        <v>0</v>
      </c>
      <c r="N28" s="31">
        <v>0</v>
      </c>
      <c r="O28" s="31">
        <v>1.69</v>
      </c>
      <c r="P28" s="31">
        <v>2.4799999999999999E-2</v>
      </c>
      <c r="Q28" s="31">
        <v>30.17</v>
      </c>
      <c r="R28" s="31">
        <v>0.68089999999999995</v>
      </c>
      <c r="S28" s="30" t="s">
        <v>72</v>
      </c>
      <c r="T28" s="30" t="s">
        <v>72</v>
      </c>
      <c r="U28" s="30" t="s">
        <v>72</v>
      </c>
      <c r="V28" s="30" t="s">
        <v>72</v>
      </c>
      <c r="W28" s="30" t="s">
        <v>72</v>
      </c>
      <c r="X28" s="30" t="s">
        <v>72</v>
      </c>
      <c r="Y28" s="30" t="s">
        <v>72</v>
      </c>
      <c r="Z28" s="30" t="s">
        <v>72</v>
      </c>
      <c r="AA28" s="30" t="s">
        <v>72</v>
      </c>
      <c r="AB28" s="30" t="s">
        <v>72</v>
      </c>
      <c r="AC28" s="31">
        <v>4.8600000000000003</v>
      </c>
      <c r="AD28" s="31">
        <v>93.668700000000001</v>
      </c>
      <c r="AF28" s="31">
        <f t="shared" si="0"/>
        <v>8.0537299999999992E-2</v>
      </c>
      <c r="AG28" s="31">
        <f t="shared" si="1"/>
        <v>5.5799999999999999E-3</v>
      </c>
      <c r="AH28" s="31">
        <f t="shared" si="2"/>
        <v>93.582582700000003</v>
      </c>
    </row>
    <row r="29" spans="1:34" x14ac:dyDescent="0.2">
      <c r="A29" s="45" t="s">
        <v>25</v>
      </c>
      <c r="B29" t="s">
        <v>481</v>
      </c>
      <c r="C29" s="31">
        <v>0.17780000000000001</v>
      </c>
      <c r="D29" s="31">
        <v>1.6</v>
      </c>
      <c r="E29" s="31">
        <v>0.29659999999999997</v>
      </c>
      <c r="F29" s="31">
        <v>4.8</v>
      </c>
      <c r="G29" s="31">
        <v>11.42</v>
      </c>
      <c r="H29" s="31">
        <v>0</v>
      </c>
      <c r="I29" s="31">
        <v>0</v>
      </c>
      <c r="J29" s="31">
        <v>26.04</v>
      </c>
      <c r="K29" s="31">
        <v>11.42</v>
      </c>
      <c r="L29" s="31">
        <v>0</v>
      </c>
      <c r="M29" s="31">
        <v>0</v>
      </c>
      <c r="N29" s="31">
        <v>0</v>
      </c>
      <c r="O29" s="31">
        <v>1.77</v>
      </c>
      <c r="P29" s="31">
        <v>1.43E-2</v>
      </c>
      <c r="Q29" s="31">
        <v>30.06</v>
      </c>
      <c r="R29" s="31">
        <v>0.65900000000000003</v>
      </c>
      <c r="S29" s="30" t="s">
        <v>72</v>
      </c>
      <c r="T29" s="30" t="s">
        <v>72</v>
      </c>
      <c r="U29" s="30" t="s">
        <v>72</v>
      </c>
      <c r="V29" s="30" t="s">
        <v>72</v>
      </c>
      <c r="W29" s="30" t="s">
        <v>72</v>
      </c>
      <c r="X29" s="30" t="s">
        <v>72</v>
      </c>
      <c r="Y29" s="30" t="s">
        <v>72</v>
      </c>
      <c r="Z29" s="30" t="s">
        <v>72</v>
      </c>
      <c r="AA29" s="30" t="s">
        <v>72</v>
      </c>
      <c r="AB29" s="30" t="s">
        <v>72</v>
      </c>
      <c r="AC29" s="31">
        <v>4.78</v>
      </c>
      <c r="AD29" s="31">
        <v>93.058599999999998</v>
      </c>
      <c r="AF29" s="31">
        <f t="shared" si="0"/>
        <v>7.4853799999999998E-2</v>
      </c>
      <c r="AG29" s="31">
        <f t="shared" si="1"/>
        <v>3.2175000000000003E-3</v>
      </c>
      <c r="AH29" s="31">
        <f t="shared" si="2"/>
        <v>92.980528699999994</v>
      </c>
    </row>
    <row r="30" spans="1:34" x14ac:dyDescent="0.2">
      <c r="A30" s="45" t="s">
        <v>25</v>
      </c>
      <c r="B30" t="s">
        <v>481</v>
      </c>
      <c r="C30" s="31">
        <v>0.30220000000000002</v>
      </c>
      <c r="D30" s="31">
        <v>1.75</v>
      </c>
      <c r="E30" s="31">
        <v>0.31909999999999999</v>
      </c>
      <c r="F30" s="31">
        <v>5.1100000000000003</v>
      </c>
      <c r="G30" s="31">
        <v>11.71</v>
      </c>
      <c r="H30" s="31">
        <v>0</v>
      </c>
      <c r="I30" s="31">
        <v>0</v>
      </c>
      <c r="J30" s="31">
        <v>25.75</v>
      </c>
      <c r="K30" s="31">
        <v>10.68</v>
      </c>
      <c r="L30" s="31">
        <v>0</v>
      </c>
      <c r="M30" s="31">
        <v>0</v>
      </c>
      <c r="N30" s="31">
        <v>0</v>
      </c>
      <c r="O30" s="31">
        <v>2.08</v>
      </c>
      <c r="P30" s="31">
        <v>2.8400000000000002E-2</v>
      </c>
      <c r="Q30" s="31">
        <v>30.57</v>
      </c>
      <c r="R30" s="31">
        <v>0.53210000000000002</v>
      </c>
      <c r="S30" s="30" t="s">
        <v>72</v>
      </c>
      <c r="T30" s="30" t="s">
        <v>72</v>
      </c>
      <c r="U30" s="30" t="s">
        <v>72</v>
      </c>
      <c r="V30" s="30" t="s">
        <v>72</v>
      </c>
      <c r="W30" s="30" t="s">
        <v>72</v>
      </c>
      <c r="X30" s="30" t="s">
        <v>72</v>
      </c>
      <c r="Y30" s="30" t="s">
        <v>72</v>
      </c>
      <c r="Z30" s="30" t="s">
        <v>72</v>
      </c>
      <c r="AA30" s="30" t="s">
        <v>72</v>
      </c>
      <c r="AB30" s="30" t="s">
        <v>72</v>
      </c>
      <c r="AC30" s="31">
        <v>4.76</v>
      </c>
      <c r="AD30" s="31">
        <v>93.608800000000002</v>
      </c>
      <c r="AF30" s="31">
        <f t="shared" si="0"/>
        <v>0.12722620000000001</v>
      </c>
      <c r="AG30" s="31">
        <f t="shared" si="1"/>
        <v>6.3900000000000007E-3</v>
      </c>
      <c r="AH30" s="31">
        <f t="shared" si="2"/>
        <v>93.475183800000011</v>
      </c>
    </row>
    <row r="31" spans="1:34" x14ac:dyDescent="0.2">
      <c r="A31" s="45" t="s">
        <v>25</v>
      </c>
      <c r="B31" t="s">
        <v>481</v>
      </c>
      <c r="C31" s="31">
        <v>0.2301</v>
      </c>
      <c r="D31" s="31">
        <v>1.75</v>
      </c>
      <c r="E31" s="31">
        <v>0.25119999999999998</v>
      </c>
      <c r="F31" s="31">
        <v>4.87</v>
      </c>
      <c r="G31" s="31">
        <v>11.76</v>
      </c>
      <c r="H31" s="31">
        <v>0</v>
      </c>
      <c r="I31" s="31">
        <v>0</v>
      </c>
      <c r="J31" s="31">
        <v>25.76</v>
      </c>
      <c r="K31" s="31">
        <v>11.02</v>
      </c>
      <c r="L31" s="31">
        <v>0</v>
      </c>
      <c r="M31" s="31">
        <v>0</v>
      </c>
      <c r="N31" s="31">
        <v>0</v>
      </c>
      <c r="O31" s="31">
        <v>1.79</v>
      </c>
      <c r="P31" s="31">
        <v>1.47E-2</v>
      </c>
      <c r="Q31" s="31">
        <v>30.35</v>
      </c>
      <c r="R31" s="31">
        <v>0.58620000000000005</v>
      </c>
      <c r="S31" s="30" t="s">
        <v>72</v>
      </c>
      <c r="T31" s="30" t="s">
        <v>72</v>
      </c>
      <c r="U31" s="30" t="s">
        <v>72</v>
      </c>
      <c r="V31" s="30" t="s">
        <v>72</v>
      </c>
      <c r="W31" s="30" t="s">
        <v>72</v>
      </c>
      <c r="X31" s="30" t="s">
        <v>72</v>
      </c>
      <c r="Y31" s="30" t="s">
        <v>72</v>
      </c>
      <c r="Z31" s="30" t="s">
        <v>72</v>
      </c>
      <c r="AA31" s="30" t="s">
        <v>72</v>
      </c>
      <c r="AB31" s="30" t="s">
        <v>72</v>
      </c>
      <c r="AC31" s="31">
        <v>5.07</v>
      </c>
      <c r="AD31" s="31">
        <v>93.452299999999994</v>
      </c>
      <c r="AF31" s="31">
        <f t="shared" si="0"/>
        <v>9.6872100000000003E-2</v>
      </c>
      <c r="AG31" s="31">
        <f t="shared" si="1"/>
        <v>3.3075000000000001E-3</v>
      </c>
      <c r="AH31" s="31">
        <f t="shared" si="2"/>
        <v>93.35212039999999</v>
      </c>
    </row>
    <row r="32" spans="1:34" x14ac:dyDescent="0.2">
      <c r="A32" s="45"/>
      <c r="AF32" s="31"/>
      <c r="AG32" s="31"/>
      <c r="AH32" s="31"/>
    </row>
    <row r="33" spans="1:34" x14ac:dyDescent="0.2">
      <c r="A33" s="45" t="s">
        <v>25</v>
      </c>
      <c r="B33" t="s">
        <v>480</v>
      </c>
      <c r="C33" s="30" t="s">
        <v>72</v>
      </c>
      <c r="D33" s="31">
        <v>0.63</v>
      </c>
      <c r="E33" s="30" t="s">
        <v>72</v>
      </c>
      <c r="F33" s="31">
        <v>2.88</v>
      </c>
      <c r="G33" s="31">
        <v>9.85</v>
      </c>
      <c r="H33" s="30" t="s">
        <v>72</v>
      </c>
      <c r="I33" s="30" t="s">
        <v>72</v>
      </c>
      <c r="J33" s="31">
        <v>30.89</v>
      </c>
      <c r="K33" s="31">
        <v>13.13</v>
      </c>
      <c r="L33" s="30" t="s">
        <v>72</v>
      </c>
      <c r="M33" s="30" t="s">
        <v>72</v>
      </c>
      <c r="N33" s="30" t="s">
        <v>72</v>
      </c>
      <c r="O33" s="31">
        <v>1.95</v>
      </c>
      <c r="P33" s="30" t="s">
        <v>72</v>
      </c>
      <c r="Q33" s="31">
        <v>23.75</v>
      </c>
      <c r="R33" s="31">
        <v>0.94</v>
      </c>
      <c r="S33" s="31">
        <v>1.52</v>
      </c>
      <c r="T33" s="31">
        <v>0.98</v>
      </c>
      <c r="U33" s="31">
        <v>0.08</v>
      </c>
      <c r="V33" s="31">
        <v>0.22</v>
      </c>
      <c r="W33" s="31">
        <v>0.02</v>
      </c>
      <c r="X33" s="31">
        <v>0.18</v>
      </c>
      <c r="Y33" s="31">
        <v>0.53</v>
      </c>
      <c r="Z33" s="31">
        <v>0</v>
      </c>
      <c r="AA33" s="31">
        <v>0.39</v>
      </c>
      <c r="AB33" s="31">
        <v>0.15</v>
      </c>
      <c r="AC33" s="31">
        <v>7.57</v>
      </c>
      <c r="AD33" s="31">
        <v>95.66</v>
      </c>
      <c r="AF33" s="31"/>
      <c r="AG33" s="31"/>
      <c r="AH33" s="31"/>
    </row>
    <row r="34" spans="1:34" x14ac:dyDescent="0.2">
      <c r="A34" s="45" t="s">
        <v>25</v>
      </c>
      <c r="B34" t="s">
        <v>480</v>
      </c>
      <c r="C34" s="30" t="s">
        <v>72</v>
      </c>
      <c r="D34" s="31">
        <v>0.72</v>
      </c>
      <c r="E34" s="30" t="s">
        <v>72</v>
      </c>
      <c r="F34" s="31">
        <v>2.76</v>
      </c>
      <c r="G34" s="31">
        <v>9.77</v>
      </c>
      <c r="H34" s="30" t="s">
        <v>72</v>
      </c>
      <c r="I34" s="30" t="s">
        <v>72</v>
      </c>
      <c r="J34" s="31">
        <v>27.7</v>
      </c>
      <c r="K34" s="31">
        <v>11.24</v>
      </c>
      <c r="L34" s="30" t="s">
        <v>72</v>
      </c>
      <c r="M34" s="30" t="s">
        <v>72</v>
      </c>
      <c r="N34" s="30" t="s">
        <v>72</v>
      </c>
      <c r="O34" s="31">
        <v>1.49</v>
      </c>
      <c r="P34" s="30" t="s">
        <v>72</v>
      </c>
      <c r="Q34" s="31">
        <v>25.36</v>
      </c>
      <c r="R34" s="31">
        <v>3.32</v>
      </c>
      <c r="S34" s="31">
        <v>1.68</v>
      </c>
      <c r="T34" s="31">
        <v>1.17</v>
      </c>
      <c r="U34" s="31">
        <v>7.0000000000000007E-2</v>
      </c>
      <c r="V34" s="31">
        <v>0.04</v>
      </c>
      <c r="W34" s="31">
        <v>0</v>
      </c>
      <c r="X34" s="31">
        <v>0</v>
      </c>
      <c r="Y34" s="31">
        <v>0.55000000000000004</v>
      </c>
      <c r="Z34" s="31">
        <v>0</v>
      </c>
      <c r="AA34" s="31">
        <v>0.32</v>
      </c>
      <c r="AB34" s="31">
        <v>0.14000000000000001</v>
      </c>
      <c r="AC34" s="31">
        <v>7.66</v>
      </c>
      <c r="AD34" s="31">
        <v>94</v>
      </c>
      <c r="AF34" s="31"/>
      <c r="AG34" s="31"/>
      <c r="AH34" s="31"/>
    </row>
    <row r="35" spans="1:34" x14ac:dyDescent="0.2">
      <c r="A35" s="45" t="s">
        <v>25</v>
      </c>
      <c r="B35" t="s">
        <v>481</v>
      </c>
      <c r="C35" s="30" t="s">
        <v>72</v>
      </c>
      <c r="D35" s="31">
        <v>0.77</v>
      </c>
      <c r="E35" s="30" t="s">
        <v>72</v>
      </c>
      <c r="F35" s="31">
        <v>2.98</v>
      </c>
      <c r="G35" s="31">
        <v>10.53</v>
      </c>
      <c r="H35" s="30" t="s">
        <v>72</v>
      </c>
      <c r="I35" s="30" t="s">
        <v>72</v>
      </c>
      <c r="J35" s="31">
        <v>30.02</v>
      </c>
      <c r="K35" s="31">
        <v>12.25</v>
      </c>
      <c r="L35" s="30" t="s">
        <v>72</v>
      </c>
      <c r="M35" s="30" t="s">
        <v>72</v>
      </c>
      <c r="N35" s="30" t="s">
        <v>72</v>
      </c>
      <c r="O35" s="31">
        <v>1.54</v>
      </c>
      <c r="P35" s="30" t="s">
        <v>72</v>
      </c>
      <c r="Q35" s="31">
        <v>27.25</v>
      </c>
      <c r="R35" s="31">
        <v>0.63</v>
      </c>
      <c r="S35" s="31">
        <v>1.78</v>
      </c>
      <c r="T35" s="31">
        <v>1.24</v>
      </c>
      <c r="U35" s="31">
        <v>0.08</v>
      </c>
      <c r="V35" s="31">
        <v>0.09</v>
      </c>
      <c r="W35" s="31">
        <v>0</v>
      </c>
      <c r="X35" s="31">
        <v>0.14000000000000001</v>
      </c>
      <c r="Y35" s="31">
        <v>0.6</v>
      </c>
      <c r="Z35" s="31">
        <v>0</v>
      </c>
      <c r="AA35" s="31">
        <v>0.44</v>
      </c>
      <c r="AB35" s="31">
        <v>0.15</v>
      </c>
      <c r="AC35" s="31">
        <v>8.1300000000000008</v>
      </c>
      <c r="AD35" s="31">
        <v>98.62</v>
      </c>
      <c r="AF35" s="31"/>
      <c r="AG35" s="31"/>
      <c r="AH35" s="31"/>
    </row>
    <row r="36" spans="1:34" x14ac:dyDescent="0.2">
      <c r="A36" s="45" t="s">
        <v>25</v>
      </c>
      <c r="B36" t="s">
        <v>481</v>
      </c>
      <c r="C36" s="30" t="s">
        <v>72</v>
      </c>
      <c r="D36" s="31">
        <v>0.8</v>
      </c>
      <c r="E36" s="30" t="s">
        <v>72</v>
      </c>
      <c r="F36" s="31">
        <v>2.9</v>
      </c>
      <c r="G36" s="31">
        <v>10.59</v>
      </c>
      <c r="H36" s="30" t="s">
        <v>72</v>
      </c>
      <c r="I36" s="30" t="s">
        <v>72</v>
      </c>
      <c r="J36" s="31">
        <v>29.91</v>
      </c>
      <c r="K36" s="31">
        <v>12.32</v>
      </c>
      <c r="L36" s="30" t="s">
        <v>72</v>
      </c>
      <c r="M36" s="30" t="s">
        <v>72</v>
      </c>
      <c r="N36" s="30" t="s">
        <v>72</v>
      </c>
      <c r="O36" s="31">
        <v>1.58</v>
      </c>
      <c r="P36" s="30" t="s">
        <v>72</v>
      </c>
      <c r="Q36" s="31">
        <v>27.25</v>
      </c>
      <c r="R36" s="31">
        <v>0.64</v>
      </c>
      <c r="S36" s="31">
        <v>1.89</v>
      </c>
      <c r="T36" s="31">
        <v>1.22</v>
      </c>
      <c r="U36" s="31">
        <v>0.06</v>
      </c>
      <c r="V36" s="31">
        <v>0.13</v>
      </c>
      <c r="W36" s="31">
        <v>0</v>
      </c>
      <c r="X36" s="31">
        <v>0.11</v>
      </c>
      <c r="Y36" s="31">
        <v>0.57999999999999996</v>
      </c>
      <c r="Z36" s="31">
        <v>0</v>
      </c>
      <c r="AA36" s="31">
        <v>0.48</v>
      </c>
      <c r="AB36" s="31">
        <v>0.17</v>
      </c>
      <c r="AC36" s="31">
        <v>8.23</v>
      </c>
      <c r="AD36" s="31">
        <v>98.88</v>
      </c>
      <c r="AF36" s="31"/>
      <c r="AG36" s="31"/>
      <c r="AH36" s="31"/>
    </row>
    <row r="37" spans="1:34" x14ac:dyDescent="0.2">
      <c r="A37" s="45" t="s">
        <v>25</v>
      </c>
      <c r="B37" t="s">
        <v>481</v>
      </c>
      <c r="C37" s="30" t="s">
        <v>72</v>
      </c>
      <c r="D37" s="31">
        <v>0.79</v>
      </c>
      <c r="E37" s="30" t="s">
        <v>72</v>
      </c>
      <c r="F37" s="31">
        <v>2.97</v>
      </c>
      <c r="G37" s="31">
        <v>10.6</v>
      </c>
      <c r="H37" s="30" t="s">
        <v>72</v>
      </c>
      <c r="I37" s="30" t="s">
        <v>72</v>
      </c>
      <c r="J37" s="31">
        <v>29.97</v>
      </c>
      <c r="K37" s="31">
        <v>12.26</v>
      </c>
      <c r="L37" s="30" t="s">
        <v>72</v>
      </c>
      <c r="M37" s="30" t="s">
        <v>72</v>
      </c>
      <c r="N37" s="30" t="s">
        <v>72</v>
      </c>
      <c r="O37" s="31">
        <v>1.62</v>
      </c>
      <c r="P37" s="30" t="s">
        <v>72</v>
      </c>
      <c r="Q37" s="31">
        <v>27.31</v>
      </c>
      <c r="R37" s="31">
        <v>0.6</v>
      </c>
      <c r="S37" s="31">
        <v>1.84</v>
      </c>
      <c r="T37" s="31">
        <v>1.23</v>
      </c>
      <c r="U37" s="31">
        <v>0.12</v>
      </c>
      <c r="V37" s="31">
        <v>0.13</v>
      </c>
      <c r="W37" s="31">
        <v>0</v>
      </c>
      <c r="X37" s="31">
        <v>0.18</v>
      </c>
      <c r="Y37" s="31">
        <v>0.57999999999999996</v>
      </c>
      <c r="Z37" s="31">
        <v>0</v>
      </c>
      <c r="AA37" s="31">
        <v>0.47</v>
      </c>
      <c r="AB37" s="31">
        <v>0.16</v>
      </c>
      <c r="AC37" s="31">
        <v>8.26</v>
      </c>
      <c r="AD37" s="31">
        <v>99.08</v>
      </c>
      <c r="AF37" s="31"/>
      <c r="AG37" s="31"/>
      <c r="AH37" s="31"/>
    </row>
    <row r="38" spans="1:34" x14ac:dyDescent="0.2">
      <c r="A38" s="45" t="s">
        <v>25</v>
      </c>
      <c r="B38" t="s">
        <v>480</v>
      </c>
      <c r="C38" s="30" t="s">
        <v>72</v>
      </c>
      <c r="D38" s="31">
        <v>0.69</v>
      </c>
      <c r="E38" s="30" t="s">
        <v>72</v>
      </c>
      <c r="F38" s="31">
        <v>2.84</v>
      </c>
      <c r="G38" s="31">
        <v>10.11</v>
      </c>
      <c r="H38" s="30" t="s">
        <v>72</v>
      </c>
      <c r="I38" s="30" t="s">
        <v>72</v>
      </c>
      <c r="J38" s="31">
        <v>29.7</v>
      </c>
      <c r="K38" s="31">
        <v>12.42</v>
      </c>
      <c r="L38" s="30" t="s">
        <v>72</v>
      </c>
      <c r="M38" s="30" t="s">
        <v>72</v>
      </c>
      <c r="N38" s="30" t="s">
        <v>72</v>
      </c>
      <c r="O38" s="31">
        <v>1.72</v>
      </c>
      <c r="P38" s="30" t="s">
        <v>72</v>
      </c>
      <c r="Q38" s="31">
        <v>26.88</v>
      </c>
      <c r="R38" s="31">
        <v>1.0900000000000001</v>
      </c>
      <c r="S38" s="31">
        <v>1.73</v>
      </c>
      <c r="T38" s="31">
        <v>1.21</v>
      </c>
      <c r="U38" s="31">
        <v>0.05</v>
      </c>
      <c r="V38" s="31">
        <v>0.08</v>
      </c>
      <c r="W38" s="31">
        <v>0</v>
      </c>
      <c r="X38" s="31">
        <v>0.1</v>
      </c>
      <c r="Y38" s="31">
        <v>0.62</v>
      </c>
      <c r="Z38" s="31">
        <v>0</v>
      </c>
      <c r="AA38" s="31">
        <v>0.6</v>
      </c>
      <c r="AB38" s="31">
        <v>0.2</v>
      </c>
      <c r="AC38" s="31">
        <v>8.9600000000000009</v>
      </c>
      <c r="AD38" s="31">
        <v>99</v>
      </c>
      <c r="AF38" s="31"/>
      <c r="AG38" s="31"/>
      <c r="AH38" s="31"/>
    </row>
    <row r="39" spans="1:34" x14ac:dyDescent="0.2">
      <c r="A39" s="45"/>
      <c r="AF39" s="31"/>
      <c r="AG39" s="31"/>
      <c r="AH39" s="31"/>
    </row>
    <row r="40" spans="1:34" x14ac:dyDescent="0.2">
      <c r="A40" s="45" t="s">
        <v>47</v>
      </c>
      <c r="B40" t="s">
        <v>509</v>
      </c>
      <c r="C40" s="31">
        <v>2.06</v>
      </c>
      <c r="D40" s="31">
        <v>54.45</v>
      </c>
      <c r="E40" s="31">
        <v>1.18E-2</v>
      </c>
      <c r="F40" s="31">
        <v>0.19520000000000001</v>
      </c>
      <c r="G40" s="31">
        <v>0.2737</v>
      </c>
      <c r="H40" s="31">
        <v>2.3699999999999999E-2</v>
      </c>
      <c r="I40" s="31">
        <v>1.7999999999999999E-2</v>
      </c>
      <c r="J40" s="31">
        <v>0.35</v>
      </c>
      <c r="K40" s="31">
        <v>0.21640000000000001</v>
      </c>
      <c r="L40" s="31">
        <v>0</v>
      </c>
      <c r="M40" s="31">
        <v>7.6E-3</v>
      </c>
      <c r="N40" s="31">
        <v>9.8400000000000001E-2</v>
      </c>
      <c r="O40" s="31">
        <v>8.9499999999999996E-2</v>
      </c>
      <c r="P40" s="31">
        <v>0.20749999999999999</v>
      </c>
      <c r="Q40" s="31">
        <v>34.33</v>
      </c>
      <c r="R40" s="31">
        <v>0.25459999999999999</v>
      </c>
      <c r="S40" s="30" t="s">
        <v>72</v>
      </c>
      <c r="T40" s="30" t="s">
        <v>72</v>
      </c>
      <c r="U40" s="30" t="s">
        <v>72</v>
      </c>
      <c r="V40" s="30" t="s">
        <v>72</v>
      </c>
      <c r="W40" s="30" t="s">
        <v>72</v>
      </c>
      <c r="X40" s="30" t="s">
        <v>72</v>
      </c>
      <c r="Y40" s="30" t="s">
        <v>72</v>
      </c>
      <c r="Z40" s="30" t="s">
        <v>72</v>
      </c>
      <c r="AA40" s="30" t="s">
        <v>72</v>
      </c>
      <c r="AB40" s="30" t="s">
        <v>72</v>
      </c>
      <c r="AC40" s="31">
        <v>2.4400000000000002E-2</v>
      </c>
      <c r="AD40" s="31">
        <v>92.617900000000006</v>
      </c>
      <c r="AF40" s="31">
        <f t="shared" si="0"/>
        <v>0.86726000000000003</v>
      </c>
      <c r="AG40" s="31">
        <f t="shared" si="1"/>
        <v>4.66875E-2</v>
      </c>
      <c r="AH40" s="31">
        <f t="shared" si="2"/>
        <v>91.7039525</v>
      </c>
    </row>
    <row r="41" spans="1:34" x14ac:dyDescent="0.2">
      <c r="A41" s="45" t="s">
        <v>47</v>
      </c>
      <c r="B41" t="s">
        <v>510</v>
      </c>
      <c r="C41" s="31">
        <v>2.4700000000000002</v>
      </c>
      <c r="D41" s="31">
        <v>55.11</v>
      </c>
      <c r="E41" s="31">
        <v>0</v>
      </c>
      <c r="F41" s="31">
        <v>7.9899999999999999E-2</v>
      </c>
      <c r="G41" s="31">
        <v>2.41E-2</v>
      </c>
      <c r="H41" s="31">
        <v>5.04E-2</v>
      </c>
      <c r="I41" s="31">
        <v>5.4000000000000003E-3</v>
      </c>
      <c r="J41" s="31">
        <v>0.33539999999999998</v>
      </c>
      <c r="K41" s="31">
        <v>4.02E-2</v>
      </c>
      <c r="L41" s="31">
        <v>0</v>
      </c>
      <c r="M41" s="31">
        <v>2.3E-3</v>
      </c>
      <c r="N41" s="31">
        <v>8.3099999999999993E-2</v>
      </c>
      <c r="O41" s="31">
        <v>6.93E-2</v>
      </c>
      <c r="P41" s="31">
        <v>0.2177</v>
      </c>
      <c r="Q41" s="31">
        <v>38.840000000000003</v>
      </c>
      <c r="R41" s="31">
        <v>0.18010000000000001</v>
      </c>
      <c r="S41" s="30" t="s">
        <v>72</v>
      </c>
      <c r="T41" s="30" t="s">
        <v>72</v>
      </c>
      <c r="U41" s="30" t="s">
        <v>72</v>
      </c>
      <c r="V41" s="30" t="s">
        <v>72</v>
      </c>
      <c r="W41" s="30" t="s">
        <v>72</v>
      </c>
      <c r="X41" s="30" t="s">
        <v>72</v>
      </c>
      <c r="Y41" s="30" t="s">
        <v>72</v>
      </c>
      <c r="Z41" s="30" t="s">
        <v>72</v>
      </c>
      <c r="AA41" s="30" t="s">
        <v>72</v>
      </c>
      <c r="AB41" s="30" t="s">
        <v>72</v>
      </c>
      <c r="AC41" s="31">
        <v>0</v>
      </c>
      <c r="AD41" s="31">
        <v>97.507999999999996</v>
      </c>
      <c r="AF41" s="31">
        <f t="shared" si="0"/>
        <v>1.0398700000000001</v>
      </c>
      <c r="AG41" s="31">
        <f t="shared" si="1"/>
        <v>4.8982500000000005E-2</v>
      </c>
      <c r="AH41" s="31">
        <f t="shared" si="2"/>
        <v>96.419147500000008</v>
      </c>
    </row>
    <row r="42" spans="1:34" x14ac:dyDescent="0.2">
      <c r="A42" s="45" t="s">
        <v>47</v>
      </c>
      <c r="B42" t="s">
        <v>511</v>
      </c>
      <c r="C42" s="31">
        <v>2.33</v>
      </c>
      <c r="D42" s="31">
        <v>55.01</v>
      </c>
      <c r="E42" s="31">
        <v>1.1900000000000001E-2</v>
      </c>
      <c r="F42" s="31">
        <v>0</v>
      </c>
      <c r="G42" s="31">
        <v>0.12859999999999999</v>
      </c>
      <c r="H42" s="31">
        <v>6.3299999999999995E-2</v>
      </c>
      <c r="I42" s="31">
        <v>3.4099999999999998E-2</v>
      </c>
      <c r="J42" s="31">
        <v>9.4E-2</v>
      </c>
      <c r="K42" s="31">
        <v>1.34E-2</v>
      </c>
      <c r="L42" s="31">
        <v>0</v>
      </c>
      <c r="M42" s="31">
        <v>6.7999999999999996E-3</v>
      </c>
      <c r="N42" s="31">
        <v>5.5E-2</v>
      </c>
      <c r="O42" s="31">
        <v>5.8900000000000001E-2</v>
      </c>
      <c r="P42" s="31">
        <v>0.38100000000000001</v>
      </c>
      <c r="Q42" s="31">
        <v>38.630000000000003</v>
      </c>
      <c r="R42" s="31">
        <v>8.6099999999999996E-2</v>
      </c>
      <c r="S42" s="30" t="s">
        <v>72</v>
      </c>
      <c r="T42" s="30" t="s">
        <v>72</v>
      </c>
      <c r="U42" s="30" t="s">
        <v>72</v>
      </c>
      <c r="V42" s="30" t="s">
        <v>72</v>
      </c>
      <c r="W42" s="30" t="s">
        <v>72</v>
      </c>
      <c r="X42" s="30" t="s">
        <v>72</v>
      </c>
      <c r="Y42" s="30" t="s">
        <v>72</v>
      </c>
      <c r="Z42" s="30" t="s">
        <v>72</v>
      </c>
      <c r="AA42" s="30" t="s">
        <v>72</v>
      </c>
      <c r="AB42" s="30" t="s">
        <v>72</v>
      </c>
      <c r="AC42" s="31">
        <v>3.6299999999999999E-2</v>
      </c>
      <c r="AD42" s="31">
        <v>96.9405</v>
      </c>
      <c r="AF42" s="31">
        <f t="shared" si="0"/>
        <v>0.98092999999999997</v>
      </c>
      <c r="AG42" s="31">
        <f t="shared" si="1"/>
        <v>8.572500000000001E-2</v>
      </c>
      <c r="AH42" s="31">
        <f t="shared" si="2"/>
        <v>95.873845000000003</v>
      </c>
    </row>
    <row r="43" spans="1:34" x14ac:dyDescent="0.2">
      <c r="A43" s="45" t="s">
        <v>47</v>
      </c>
      <c r="B43" t="s">
        <v>512</v>
      </c>
      <c r="C43" s="31">
        <v>2.06</v>
      </c>
      <c r="D43" s="31">
        <v>54.72</v>
      </c>
      <c r="E43" s="31">
        <v>2.1499999999999998E-2</v>
      </c>
      <c r="F43" s="31">
        <v>0</v>
      </c>
      <c r="G43" s="31">
        <v>0.1158</v>
      </c>
      <c r="H43" s="31">
        <v>3.5900000000000001E-2</v>
      </c>
      <c r="I43" s="31">
        <v>4.3499999999999997E-2</v>
      </c>
      <c r="J43" s="31">
        <v>0.1656</v>
      </c>
      <c r="K43" s="31">
        <v>2.9000000000000001E-2</v>
      </c>
      <c r="L43" s="31">
        <v>0</v>
      </c>
      <c r="M43" s="31">
        <v>4.4999999999999997E-3</v>
      </c>
      <c r="N43" s="31">
        <v>0.15740000000000001</v>
      </c>
      <c r="O43" s="31">
        <v>7.3599999999999999E-2</v>
      </c>
      <c r="P43" s="31">
        <v>0.40860000000000002</v>
      </c>
      <c r="Q43" s="31">
        <v>38.35</v>
      </c>
      <c r="R43" s="31">
        <v>0.1149</v>
      </c>
      <c r="S43" s="30" t="s">
        <v>72</v>
      </c>
      <c r="T43" s="30" t="s">
        <v>72</v>
      </c>
      <c r="U43" s="30" t="s">
        <v>72</v>
      </c>
      <c r="V43" s="30" t="s">
        <v>72</v>
      </c>
      <c r="W43" s="30" t="s">
        <v>72</v>
      </c>
      <c r="X43" s="30" t="s">
        <v>72</v>
      </c>
      <c r="Y43" s="30" t="s">
        <v>72</v>
      </c>
      <c r="Z43" s="30" t="s">
        <v>72</v>
      </c>
      <c r="AA43" s="30" t="s">
        <v>72</v>
      </c>
      <c r="AB43" s="30" t="s">
        <v>72</v>
      </c>
      <c r="AC43" s="31">
        <v>0</v>
      </c>
      <c r="AD43" s="31">
        <v>96.331599999999995</v>
      </c>
      <c r="AF43" s="31">
        <f t="shared" si="0"/>
        <v>0.86726000000000003</v>
      </c>
      <c r="AG43" s="31">
        <f t="shared" si="1"/>
        <v>9.1935000000000003E-2</v>
      </c>
      <c r="AH43" s="31">
        <f t="shared" si="2"/>
        <v>95.372404999999986</v>
      </c>
    </row>
    <row r="44" spans="1:34" x14ac:dyDescent="0.2">
      <c r="A44" s="45" t="s">
        <v>47</v>
      </c>
      <c r="B44" t="s">
        <v>513</v>
      </c>
      <c r="C44" s="31">
        <v>1.84</v>
      </c>
      <c r="D44" s="31">
        <v>54.7</v>
      </c>
      <c r="E44" s="31">
        <v>2.7199999999999998E-2</v>
      </c>
      <c r="F44" s="31">
        <v>3.9800000000000002E-2</v>
      </c>
      <c r="G44" s="31">
        <v>0.22620000000000001</v>
      </c>
      <c r="H44" s="31">
        <v>8.5900000000000004E-2</v>
      </c>
      <c r="I44" s="31">
        <v>6.6600000000000006E-2</v>
      </c>
      <c r="J44" s="31">
        <v>0.49109999999999998</v>
      </c>
      <c r="K44" s="31">
        <v>0.1113</v>
      </c>
      <c r="L44" s="31">
        <v>0</v>
      </c>
      <c r="M44" s="31">
        <v>3.8999999999999998E-3</v>
      </c>
      <c r="N44" s="31">
        <v>0.1045</v>
      </c>
      <c r="O44" s="31">
        <v>7.9299999999999995E-2</v>
      </c>
      <c r="P44" s="31">
        <v>0.43149999999999999</v>
      </c>
      <c r="Q44" s="31">
        <v>39.75</v>
      </c>
      <c r="R44" s="31">
        <v>0.28139999999999998</v>
      </c>
      <c r="S44" s="30" t="s">
        <v>72</v>
      </c>
      <c r="T44" s="30" t="s">
        <v>72</v>
      </c>
      <c r="U44" s="30" t="s">
        <v>72</v>
      </c>
      <c r="V44" s="30" t="s">
        <v>72</v>
      </c>
      <c r="W44" s="30" t="s">
        <v>72</v>
      </c>
      <c r="X44" s="30" t="s">
        <v>72</v>
      </c>
      <c r="Y44" s="30" t="s">
        <v>72</v>
      </c>
      <c r="Z44" s="30" t="s">
        <v>72</v>
      </c>
      <c r="AA44" s="30" t="s">
        <v>72</v>
      </c>
      <c r="AB44" s="30" t="s">
        <v>72</v>
      </c>
      <c r="AC44" s="31">
        <v>6.1600000000000002E-2</v>
      </c>
      <c r="AD44" s="31">
        <v>98.300399999999996</v>
      </c>
      <c r="AF44" s="31">
        <f t="shared" si="0"/>
        <v>0.77464</v>
      </c>
      <c r="AG44" s="31">
        <f t="shared" si="1"/>
        <v>9.7087500000000007E-2</v>
      </c>
      <c r="AH44" s="31">
        <f t="shared" si="2"/>
        <v>97.42867249999999</v>
      </c>
    </row>
    <row r="45" spans="1:34" x14ac:dyDescent="0.2">
      <c r="A45" s="45" t="s">
        <v>47</v>
      </c>
      <c r="B45" t="s">
        <v>514</v>
      </c>
      <c r="C45" s="31">
        <v>7.92</v>
      </c>
      <c r="D45" s="31">
        <v>54.87</v>
      </c>
      <c r="E45" s="31">
        <v>5.7999999999999996E-3</v>
      </c>
      <c r="F45" s="31">
        <v>0.1653</v>
      </c>
      <c r="G45" s="31">
        <v>0.25359999999999999</v>
      </c>
      <c r="H45" s="31">
        <v>6.8099999999999994E-2</v>
      </c>
      <c r="I45" s="31">
        <v>5.5999999999999999E-3</v>
      </c>
      <c r="J45" s="31">
        <v>0.2228</v>
      </c>
      <c r="K45" s="31">
        <v>0.1043</v>
      </c>
      <c r="L45" s="31">
        <v>0</v>
      </c>
      <c r="M45" s="31">
        <v>0</v>
      </c>
      <c r="N45" s="31">
        <v>7.9799999999999996E-2</v>
      </c>
      <c r="O45" s="31">
        <v>8.5099999999999995E-2</v>
      </c>
      <c r="P45" s="31">
        <v>0.41170000000000001</v>
      </c>
      <c r="Q45" s="31">
        <v>40.65</v>
      </c>
      <c r="R45" s="31">
        <v>0.2185</v>
      </c>
      <c r="S45" s="30" t="s">
        <v>72</v>
      </c>
      <c r="T45" s="30" t="s">
        <v>72</v>
      </c>
      <c r="U45" s="30" t="s">
        <v>72</v>
      </c>
      <c r="V45" s="30" t="s">
        <v>72</v>
      </c>
      <c r="W45" s="30" t="s">
        <v>72</v>
      </c>
      <c r="X45" s="30" t="s">
        <v>72</v>
      </c>
      <c r="Y45" s="30" t="s">
        <v>72</v>
      </c>
      <c r="Z45" s="30" t="s">
        <v>72</v>
      </c>
      <c r="AA45" s="30" t="s">
        <v>72</v>
      </c>
      <c r="AB45" s="30" t="s">
        <v>72</v>
      </c>
      <c r="AC45" s="31">
        <v>0</v>
      </c>
      <c r="AD45" s="31">
        <v>105.07040000000001</v>
      </c>
      <c r="AF45" s="31">
        <f t="shared" si="0"/>
        <v>3.33432</v>
      </c>
      <c r="AG45" s="31">
        <f t="shared" si="1"/>
        <v>9.2632500000000007E-2</v>
      </c>
      <c r="AH45" s="31">
        <f t="shared" si="2"/>
        <v>101.64344750000001</v>
      </c>
    </row>
    <row r="46" spans="1:34" ht="16" thickBot="1" x14ac:dyDescent="0.25">
      <c r="A46" s="62" t="s">
        <v>47</v>
      </c>
      <c r="B46" t="s">
        <v>515</v>
      </c>
      <c r="C46" s="31">
        <v>6.33</v>
      </c>
      <c r="D46" s="31">
        <v>54.69</v>
      </c>
      <c r="E46" s="31">
        <v>9.9000000000000008E-3</v>
      </c>
      <c r="F46" s="31">
        <v>0</v>
      </c>
      <c r="G46" s="31">
        <v>0.17960000000000001</v>
      </c>
      <c r="H46" s="31">
        <v>5.8900000000000001E-2</v>
      </c>
      <c r="I46" s="31">
        <v>5.1900000000000002E-2</v>
      </c>
      <c r="J46" s="31">
        <v>0.1273</v>
      </c>
      <c r="K46" s="31">
        <v>0</v>
      </c>
      <c r="L46" s="31">
        <v>0</v>
      </c>
      <c r="M46" s="31">
        <v>0</v>
      </c>
      <c r="N46" s="31">
        <v>9.8500000000000004E-2</v>
      </c>
      <c r="O46" s="31">
        <v>6.3200000000000006E-2</v>
      </c>
      <c r="P46" s="31">
        <v>0.49840000000000001</v>
      </c>
      <c r="Q46" s="31">
        <v>41.07</v>
      </c>
      <c r="R46" s="31">
        <v>8.8099999999999998E-2</v>
      </c>
      <c r="S46" s="30" t="s">
        <v>72</v>
      </c>
      <c r="T46" s="30" t="s">
        <v>72</v>
      </c>
      <c r="U46" s="30" t="s">
        <v>72</v>
      </c>
      <c r="V46" s="30" t="s">
        <v>72</v>
      </c>
      <c r="W46" s="30" t="s">
        <v>72</v>
      </c>
      <c r="X46" s="30" t="s">
        <v>72</v>
      </c>
      <c r="Y46" s="30" t="s">
        <v>72</v>
      </c>
      <c r="Z46" s="30" t="s">
        <v>72</v>
      </c>
      <c r="AA46" s="30" t="s">
        <v>72</v>
      </c>
      <c r="AB46" s="30" t="s">
        <v>72</v>
      </c>
      <c r="AC46" s="31">
        <v>0</v>
      </c>
      <c r="AD46" s="31">
        <v>103.2812</v>
      </c>
      <c r="AF46" s="31">
        <f t="shared" si="0"/>
        <v>2.66493</v>
      </c>
      <c r="AG46" s="31">
        <f t="shared" si="1"/>
        <v>0.11214</v>
      </c>
      <c r="AH46" s="31">
        <f t="shared" si="2"/>
        <v>100.50413</v>
      </c>
    </row>
    <row r="48" spans="1:34" x14ac:dyDescent="0.2">
      <c r="B48" s="12" t="s">
        <v>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A1 sample index</vt:lpstr>
      <vt:lpstr>A2 whole rock</vt:lpstr>
      <vt:lpstr>A 3.1 EPMA feldspar analyses</vt:lpstr>
      <vt:lpstr>A 3.2 EPMA epidote analyses</vt:lpstr>
      <vt:lpstr>A 3.3 EPMA garnet analyses</vt:lpstr>
      <vt:lpstr>A 3.4 EPMA mica and amphibole</vt:lpstr>
      <vt:lpstr>A 3.5 EPMA oxides analyses</vt:lpstr>
      <vt:lpstr>A 3.6 EPMA carbonates analyses</vt:lpstr>
      <vt:lpstr>A 3.7 EPMA phosphate analyses</vt:lpstr>
      <vt:lpstr>A4 hydrochemical analysis</vt:lpstr>
      <vt:lpstr>A5 gas geochemistry</vt:lpstr>
      <vt:lpstr>A5 noble gas analyses</vt:lpstr>
    </vt:vector>
  </TitlesOfParts>
  <Company>GFZ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regens</dc:creator>
  <cp:lastModifiedBy>Melanie Lorenz</cp:lastModifiedBy>
  <cp:lastPrinted>2022-09-21T13:44:20Z</cp:lastPrinted>
  <dcterms:created xsi:type="dcterms:W3CDTF">2022-09-08T10:56:00Z</dcterms:created>
  <dcterms:modified xsi:type="dcterms:W3CDTF">2025-01-31T15:22:01Z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df9b5666-758e-4f1d-8684-a5b5fe80e4c7</vt:lpwstr>
  </property>
</Properties>
</file>