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0_FID\2025-068_Julia-Gestrich-video\"/>
    </mc:Choice>
  </mc:AlternateContent>
  <xr:revisionPtr revIDLastSave="0" documentId="13_ncr:1_{A697A5F6-5EFB-47E7-B8E1-222C0F6508BA}" xr6:coauthVersionLast="47" xr6:coauthVersionMax="47" xr10:uidLastSave="{00000000-0000-0000-0000-000000000000}"/>
  <bookViews>
    <workbookView xWindow="732" yWindow="732" windowWidth="22224" windowHeight="10044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D37" i="1" l="1"/>
  <c r="E37" i="1"/>
</calcChain>
</file>

<file path=xl/sharedStrings.xml><?xml version="1.0" encoding="utf-8"?>
<sst xmlns="http://schemas.openxmlformats.org/spreadsheetml/2006/main" count="67" uniqueCount="67">
  <si>
    <t>Video Name</t>
  </si>
  <si>
    <t>Video Start Time</t>
  </si>
  <si>
    <t>Frames (#)</t>
  </si>
  <si>
    <t>Duration (s)</t>
  </si>
  <si>
    <t>Size (Gb)</t>
  </si>
  <si>
    <t>vid_2023-08-24_07-23-33</t>
  </si>
  <si>
    <t>2023-08-24_07-25-42</t>
  </si>
  <si>
    <t>vid_2023-08-24_07-49-59</t>
  </si>
  <si>
    <t>2023-08-24_07-51-56</t>
  </si>
  <si>
    <t>vid_2023-08-24_08-08-52</t>
  </si>
  <si>
    <t>2023-08-24_08-10-55</t>
  </si>
  <si>
    <t>vid_2023-08-24_08-23-07</t>
  </si>
  <si>
    <t>2023-08-24_08-25-04</t>
  </si>
  <si>
    <t>vid_2023-08-24_08-29-49</t>
  </si>
  <si>
    <t>2023-08-24_08-31-51</t>
  </si>
  <si>
    <t>vid_2023-08-25_07-10-32</t>
  </si>
  <si>
    <t>2023-08-25_07-12-42</t>
  </si>
  <si>
    <t>vid_2023-08-25_07-21-53</t>
  </si>
  <si>
    <t>2023-08-25_07-24-01</t>
  </si>
  <si>
    <t>vid_2023-08-25_07-34-44</t>
  </si>
  <si>
    <t>2023-08-25_07-36-37</t>
  </si>
  <si>
    <t>vid_2023-08-25_07-41-38</t>
  </si>
  <si>
    <t>2023-08-25_07-43-47</t>
  </si>
  <si>
    <t>vid_2023-08-25_07-45-09</t>
  </si>
  <si>
    <t>2023-08-25_07-47-17</t>
  </si>
  <si>
    <t>vid_2023-08-25_07-49-24</t>
  </si>
  <si>
    <t>2023-08-25_07-51-17</t>
  </si>
  <si>
    <t>vid_2023-08-25_07-58-08</t>
  </si>
  <si>
    <t>2023-08-25_08-00-14</t>
  </si>
  <si>
    <t>vid_2023-08-25_08-02-21</t>
  </si>
  <si>
    <t>2023-08-25_08-04-36</t>
  </si>
  <si>
    <t>vid_2023-08-25_08-46-19</t>
  </si>
  <si>
    <t>2023-08-25_08-48-24</t>
  </si>
  <si>
    <t>vid_2023-08-25_08-58-49</t>
  </si>
  <si>
    <t>2023-08-25_09-00-49</t>
  </si>
  <si>
    <t>vid_2023-08-25_09-06-57</t>
  </si>
  <si>
    <t>2023-08-25_09-08-38</t>
  </si>
  <si>
    <t>vid_2023-08-24_07-12-03</t>
  </si>
  <si>
    <t>2023-08-24_07-14-13</t>
  </si>
  <si>
    <t>vid_2023-08-24_07-17-39</t>
  </si>
  <si>
    <t>2023-08-24_07-18-39</t>
  </si>
  <si>
    <t>vid_2023-08-24_07-34-57</t>
  </si>
  <si>
    <t>2023-08-24_07-36-58</t>
  </si>
  <si>
    <t>vid_2023-08-24_08-26-46</t>
  </si>
  <si>
    <t>2023-08-24_08-28-25</t>
  </si>
  <si>
    <t>vid_2023-08-24_08-34-26</t>
  </si>
  <si>
    <t>2023-08-24_08-36-07</t>
  </si>
  <si>
    <t>vid_2023-08-24_08-43-02</t>
  </si>
  <si>
    <t>2023-08-24_08-44-44</t>
  </si>
  <si>
    <t>vid_2023-08-24_08-46-55</t>
  </si>
  <si>
    <t>2023-08-24_08-48-28</t>
  </si>
  <si>
    <t>vid_2023-08-24_08-57-21</t>
  </si>
  <si>
    <t>2023-08-24_08-58-52</t>
  </si>
  <si>
    <t>vid_2023-08-25_07-38-02</t>
  </si>
  <si>
    <t>2023-08-25_07-40-00</t>
  </si>
  <si>
    <t>vid_2023-08-25_07-53-51</t>
  </si>
  <si>
    <t>2023-08-25_07-55-59</t>
  </si>
  <si>
    <t>vid_2023-08-25_08-10-02</t>
  </si>
  <si>
    <t>2023-08-25_08-12-14</t>
  </si>
  <si>
    <t>vid_2023-08-25_08-36-33</t>
  </si>
  <si>
    <t>2023-08-25_08-38-36</t>
  </si>
  <si>
    <t>vid_2023-08-25_09-02-53</t>
  </si>
  <si>
    <t>2023-08-25_09-04-48</t>
  </si>
  <si>
    <t>Averages:</t>
  </si>
  <si>
    <t>Citation: Gestrich, J. E.; Cimarelli, C.; Capponi, A.; Vossen, C. E. J. (2025): High-Speed Video Recordings of Water Bulge Growth and Rupture at Strokkur Geyser, Iceland (August 23–27, 2023). GFZ Data Services. https://doi.org/10.5880/fidgeo.2025.068</t>
  </si>
  <si>
    <t>Licence: Creative Commons Attribution 4.0 International (CC BY 4.0); https://creativecommons.org/licenses/by/4.0/</t>
  </si>
  <si>
    <t>Overview of videos provided in this data publication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</si>
</sst>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1"/>
      <color theme="1"/>
      <name val="Calibri"/>
    </font>
    <font>
      <b/>
      <sz val="10"/>
      <color theme="1"/>
      <name val="Arial"/>
      <scheme val="minor"/>
    </font>
    <font>
      <sz val="11"/>
      <color rgb="FF000000"/>
      <name val="Calibri"/>
    </font>
    <font>
      <sz val="10"/>
      <color theme="1"/>
      <name val="Arial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1" xfId="0" applyFont="1" applyBorder="1"/>
    <xf numFmtId="0" fontId="0" fillId="0" borderId="1" xfId="0" applyFont="1" applyBorder="1" applyAlignment="1"/>
    <xf numFmtId="0" fontId="2" fillId="0" borderId="1" xfId="0" applyFont="1" applyBorder="1" applyAlignme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37"/>
  <sheetViews>
    <sheetView tabSelected="1" workbookViewId="0">
      <selection activeCell="H4" sqref="H4"/>
    </sheetView>
  </sheetViews>
  <sheetFormatPr baseColWidth="10" defaultColWidth="12.6640625" defaultRowHeight="15.75" customHeight="1" x14ac:dyDescent="0.25"/>
  <cols>
    <col min="1" max="1" width="25.21875" customWidth="1"/>
    <col min="2" max="2" width="21" customWidth="1"/>
    <col min="5" max="5" width="16.5546875" customWidth="1"/>
  </cols>
  <sheetData>
    <row r="1" spans="1:5" ht="46.2" customHeight="1" x14ac:dyDescent="0.3">
      <c r="A1" s="8" t="s">
        <v>64</v>
      </c>
      <c r="B1" s="8"/>
      <c r="C1" s="8"/>
      <c r="D1" s="8"/>
      <c r="E1" s="8"/>
    </row>
    <row r="2" spans="1:5" ht="31.2" customHeight="1" x14ac:dyDescent="0.3">
      <c r="A2" s="8" t="s">
        <v>65</v>
      </c>
      <c r="B2" s="8"/>
      <c r="C2" s="8"/>
      <c r="D2" s="8"/>
      <c r="E2" s="8"/>
    </row>
    <row r="3" spans="1:5" ht="15.75" customHeight="1" x14ac:dyDescent="0.3">
      <c r="A3" s="9"/>
      <c r="B3" s="9"/>
      <c r="C3" s="9"/>
      <c r="D3" s="9"/>
      <c r="E3" s="9"/>
    </row>
    <row r="4" spans="1:5" ht="15.75" customHeight="1" x14ac:dyDescent="0.3">
      <c r="A4" s="10" t="s">
        <v>66</v>
      </c>
      <c r="B4" s="10"/>
      <c r="C4" s="10"/>
      <c r="D4" s="10"/>
      <c r="E4" s="10"/>
    </row>
    <row r="6" spans="1:5" x14ac:dyDescent="0.25">
      <c r="A6" s="1" t="s">
        <v>0</v>
      </c>
      <c r="B6" s="1" t="s">
        <v>1</v>
      </c>
      <c r="C6" s="2" t="s">
        <v>2</v>
      </c>
      <c r="D6" s="2" t="s">
        <v>3</v>
      </c>
      <c r="E6" s="2" t="s">
        <v>4</v>
      </c>
    </row>
    <row r="7" spans="1:5" ht="15.75" customHeight="1" x14ac:dyDescent="0.3">
      <c r="A7" s="3" t="s">
        <v>5</v>
      </c>
      <c r="B7" s="3" t="s">
        <v>6</v>
      </c>
      <c r="C7" s="4">
        <v>1678</v>
      </c>
      <c r="D7" s="5">
        <f t="shared" ref="D7:D35" si="0">C7/500</f>
        <v>3.3559999999999999</v>
      </c>
      <c r="E7" s="4">
        <f>3484296192*10^(-9)</f>
        <v>3.4842961920000004</v>
      </c>
    </row>
    <row r="8" spans="1:5" ht="15.75" customHeight="1" x14ac:dyDescent="0.3">
      <c r="A8" s="3" t="s">
        <v>7</v>
      </c>
      <c r="B8" s="3" t="s">
        <v>8</v>
      </c>
      <c r="C8" s="4">
        <v>2286</v>
      </c>
      <c r="D8" s="5">
        <f t="shared" si="0"/>
        <v>4.5720000000000001</v>
      </c>
      <c r="E8" s="4">
        <f>4747535360*10^(-9)</f>
        <v>4.7475353600000005</v>
      </c>
    </row>
    <row r="9" spans="1:5" ht="15.75" customHeight="1" x14ac:dyDescent="0.3">
      <c r="A9" s="3" t="s">
        <v>9</v>
      </c>
      <c r="B9" s="3" t="s">
        <v>10</v>
      </c>
      <c r="C9" s="4">
        <v>2083</v>
      </c>
      <c r="D9" s="5">
        <f t="shared" si="0"/>
        <v>4.1660000000000004</v>
      </c>
      <c r="E9" s="4">
        <f>4325763072*10^(-9)</f>
        <v>4.325763072</v>
      </c>
    </row>
    <row r="10" spans="1:5" ht="15.75" customHeight="1" x14ac:dyDescent="0.3">
      <c r="A10" s="3" t="s">
        <v>11</v>
      </c>
      <c r="B10" s="3" t="s">
        <v>12</v>
      </c>
      <c r="C10" s="4">
        <v>3152</v>
      </c>
      <c r="D10" s="5">
        <f t="shared" si="0"/>
        <v>6.3040000000000003</v>
      </c>
      <c r="E10" s="4">
        <f>6546820096*10^(-9)</f>
        <v>6.5468200960000003</v>
      </c>
    </row>
    <row r="11" spans="1:5" ht="15.75" customHeight="1" x14ac:dyDescent="0.3">
      <c r="A11" s="3" t="s">
        <v>13</v>
      </c>
      <c r="B11" s="3" t="s">
        <v>14</v>
      </c>
      <c r="C11" s="4">
        <v>2372</v>
      </c>
      <c r="D11" s="5">
        <f t="shared" si="0"/>
        <v>4.7439999999999998</v>
      </c>
      <c r="E11" s="5">
        <f>4926217216*10^(-9)</f>
        <v>4.9262172160000004</v>
      </c>
    </row>
    <row r="12" spans="1:5" ht="15.75" customHeight="1" x14ac:dyDescent="0.3">
      <c r="A12" s="3" t="s">
        <v>15</v>
      </c>
      <c r="B12" s="3" t="s">
        <v>16</v>
      </c>
      <c r="C12" s="4">
        <v>3326</v>
      </c>
      <c r="D12" s="5">
        <f t="shared" si="0"/>
        <v>6.6520000000000001</v>
      </c>
      <c r="E12" s="5">
        <f>6908339200*10^(-9)</f>
        <v>6.9083392000000003</v>
      </c>
    </row>
    <row r="13" spans="1:5" ht="15.75" customHeight="1" x14ac:dyDescent="0.3">
      <c r="A13" s="3" t="s">
        <v>17</v>
      </c>
      <c r="B13" s="3" t="s">
        <v>18</v>
      </c>
      <c r="C13" s="4">
        <v>1563</v>
      </c>
      <c r="D13" s="5">
        <f t="shared" si="0"/>
        <v>3.1259999999999999</v>
      </c>
      <c r="E13" s="5">
        <f>3245361152*10^(-9)</f>
        <v>3.2453611520000001</v>
      </c>
    </row>
    <row r="14" spans="1:5" ht="15.75" customHeight="1" x14ac:dyDescent="0.3">
      <c r="A14" s="3" t="s">
        <v>19</v>
      </c>
      <c r="B14" s="3" t="s">
        <v>20</v>
      </c>
      <c r="C14" s="4">
        <v>1939</v>
      </c>
      <c r="D14" s="5">
        <f t="shared" si="0"/>
        <v>3.8780000000000001</v>
      </c>
      <c r="E14" s="5">
        <f>4026574848*10^(-9)</f>
        <v>4.0265748480000001</v>
      </c>
    </row>
    <row r="15" spans="1:5" ht="15.75" customHeight="1" x14ac:dyDescent="0.3">
      <c r="A15" s="3" t="s">
        <v>21</v>
      </c>
      <c r="B15" s="3" t="s">
        <v>22</v>
      </c>
      <c r="C15" s="4">
        <v>1765</v>
      </c>
      <c r="D15" s="5">
        <f t="shared" si="0"/>
        <v>3.53</v>
      </c>
      <c r="E15" s="5">
        <f>3665055744*10^(-9)</f>
        <v>3.6650557440000004</v>
      </c>
    </row>
    <row r="16" spans="1:5" ht="15.75" customHeight="1" x14ac:dyDescent="0.3">
      <c r="A16" s="3" t="s">
        <v>23</v>
      </c>
      <c r="B16" s="3" t="s">
        <v>24</v>
      </c>
      <c r="C16" s="4">
        <v>1823</v>
      </c>
      <c r="D16" s="5">
        <f t="shared" si="0"/>
        <v>3.6459999999999999</v>
      </c>
      <c r="E16" s="5">
        <f>3785562112*10^(-9)</f>
        <v>3.785562112</v>
      </c>
    </row>
    <row r="17" spans="1:5" ht="15.75" customHeight="1" x14ac:dyDescent="0.3">
      <c r="A17" s="3" t="s">
        <v>25</v>
      </c>
      <c r="B17" s="3" t="s">
        <v>26</v>
      </c>
      <c r="C17" s="4">
        <v>1592</v>
      </c>
      <c r="D17" s="5">
        <f t="shared" si="0"/>
        <v>3.1840000000000002</v>
      </c>
      <c r="E17" s="5">
        <f>3305614336*10^(-9)</f>
        <v>3.3056143360000001</v>
      </c>
    </row>
    <row r="18" spans="1:5" ht="15.75" customHeight="1" x14ac:dyDescent="0.3">
      <c r="A18" s="3" t="s">
        <v>27</v>
      </c>
      <c r="B18" s="3" t="s">
        <v>28</v>
      </c>
      <c r="C18" s="4">
        <v>1853</v>
      </c>
      <c r="D18" s="5">
        <f t="shared" si="0"/>
        <v>3.706</v>
      </c>
      <c r="E18" s="5">
        <f>3847892992*10^(-9)</f>
        <v>3.8478929920000002</v>
      </c>
    </row>
    <row r="19" spans="1:5" ht="15.75" customHeight="1" x14ac:dyDescent="0.3">
      <c r="A19" s="3" t="s">
        <v>29</v>
      </c>
      <c r="B19" s="3" t="s">
        <v>30</v>
      </c>
      <c r="C19" s="4">
        <v>1823</v>
      </c>
      <c r="D19" s="5">
        <f t="shared" si="0"/>
        <v>3.6459999999999999</v>
      </c>
      <c r="E19" s="5">
        <f>3785562112*10^(-9)</f>
        <v>3.785562112</v>
      </c>
    </row>
    <row r="20" spans="1:5" ht="15.75" customHeight="1" x14ac:dyDescent="0.3">
      <c r="A20" s="3" t="s">
        <v>31</v>
      </c>
      <c r="B20" s="3" t="s">
        <v>32</v>
      </c>
      <c r="C20" s="4">
        <v>2025</v>
      </c>
      <c r="D20" s="5">
        <f t="shared" si="0"/>
        <v>4.05</v>
      </c>
      <c r="E20" s="5">
        <f>4205256704*10^(-9)</f>
        <v>4.205256704</v>
      </c>
    </row>
    <row r="21" spans="1:5" ht="15.75" customHeight="1" x14ac:dyDescent="0.3">
      <c r="A21" s="3" t="s">
        <v>33</v>
      </c>
      <c r="B21" s="3" t="s">
        <v>34</v>
      </c>
      <c r="C21" s="4">
        <v>1333</v>
      </c>
      <c r="D21" s="5">
        <f t="shared" si="0"/>
        <v>2.6659999999999999</v>
      </c>
      <c r="E21" s="5">
        <f>2767491072*10^(-9)</f>
        <v>2.7674910720000003</v>
      </c>
    </row>
    <row r="22" spans="1:5" ht="15.75" customHeight="1" x14ac:dyDescent="0.3">
      <c r="A22" s="3" t="s">
        <v>35</v>
      </c>
      <c r="B22" s="3" t="s">
        <v>36</v>
      </c>
      <c r="C22" s="4">
        <v>2285</v>
      </c>
      <c r="D22" s="5">
        <f t="shared" si="0"/>
        <v>4.57</v>
      </c>
      <c r="E22" s="5">
        <f>4745457664*10^(-9)</f>
        <v>4.7454576639999999</v>
      </c>
    </row>
    <row r="23" spans="1:5" ht="15.75" customHeight="1" x14ac:dyDescent="0.3">
      <c r="A23" s="3" t="s">
        <v>37</v>
      </c>
      <c r="B23" s="3" t="s">
        <v>38</v>
      </c>
      <c r="C23" s="4">
        <v>1679</v>
      </c>
      <c r="D23" s="5">
        <f t="shared" si="0"/>
        <v>3.3580000000000001</v>
      </c>
      <c r="E23" s="5">
        <f>3486373888 * 10^(-9)</f>
        <v>3.4863738880000001</v>
      </c>
    </row>
    <row r="24" spans="1:5" ht="14.4" x14ac:dyDescent="0.3">
      <c r="A24" s="3" t="s">
        <v>39</v>
      </c>
      <c r="B24" s="3" t="s">
        <v>40</v>
      </c>
      <c r="C24" s="4">
        <v>1448</v>
      </c>
      <c r="D24" s="5">
        <f t="shared" si="0"/>
        <v>2.8959999999999999</v>
      </c>
      <c r="E24" s="5">
        <f>3006426112*10^(-9)</f>
        <v>3.0064261120000002</v>
      </c>
    </row>
    <row r="25" spans="1:5" ht="14.4" x14ac:dyDescent="0.3">
      <c r="A25" s="3" t="s">
        <v>41</v>
      </c>
      <c r="B25" s="3" t="s">
        <v>42</v>
      </c>
      <c r="C25" s="4">
        <v>2286</v>
      </c>
      <c r="D25" s="5">
        <f t="shared" si="0"/>
        <v>4.5720000000000001</v>
      </c>
      <c r="E25" s="5">
        <f>4747535360*10^(-9)</f>
        <v>4.7475353600000005</v>
      </c>
    </row>
    <row r="26" spans="1:5" ht="14.4" x14ac:dyDescent="0.3">
      <c r="A26" s="3" t="s">
        <v>43</v>
      </c>
      <c r="B26" s="3" t="s">
        <v>44</v>
      </c>
      <c r="C26" s="4">
        <v>2291</v>
      </c>
      <c r="D26" s="5">
        <f t="shared" si="0"/>
        <v>4.5819999999999999</v>
      </c>
      <c r="E26" s="5">
        <f>4757923840*10^(-9)</f>
        <v>4.7579238400000001</v>
      </c>
    </row>
    <row r="27" spans="1:5" ht="14.4" x14ac:dyDescent="0.3">
      <c r="A27" s="3" t="s">
        <v>45</v>
      </c>
      <c r="B27" s="3" t="s">
        <v>46</v>
      </c>
      <c r="C27" s="4">
        <v>1968</v>
      </c>
      <c r="D27" s="5">
        <f t="shared" si="0"/>
        <v>3.9359999999999999</v>
      </c>
      <c r="E27" s="5">
        <f>4086828032*10^(-9)</f>
        <v>4.0868280320000006</v>
      </c>
    </row>
    <row r="28" spans="1:5" ht="14.4" x14ac:dyDescent="0.3">
      <c r="A28" s="3" t="s">
        <v>47</v>
      </c>
      <c r="B28" s="3" t="s">
        <v>48</v>
      </c>
      <c r="C28" s="4">
        <v>2286</v>
      </c>
      <c r="D28" s="5">
        <f t="shared" si="0"/>
        <v>4.5720000000000001</v>
      </c>
      <c r="E28" s="5">
        <f>4747535360*10^(-9)</f>
        <v>4.7475353600000005</v>
      </c>
    </row>
    <row r="29" spans="1:5" ht="14.4" x14ac:dyDescent="0.3">
      <c r="A29" s="3" t="s">
        <v>49</v>
      </c>
      <c r="B29" s="3" t="s">
        <v>50</v>
      </c>
      <c r="C29" s="4">
        <v>2459</v>
      </c>
      <c r="D29" s="5">
        <f t="shared" si="0"/>
        <v>4.9180000000000001</v>
      </c>
      <c r="E29" s="5">
        <f>5106976768*10^(-9)</f>
        <v>5.106976768</v>
      </c>
    </row>
    <row r="30" spans="1:5" ht="14.4" x14ac:dyDescent="0.3">
      <c r="A30" s="3" t="s">
        <v>51</v>
      </c>
      <c r="B30" s="3" t="s">
        <v>52</v>
      </c>
      <c r="C30" s="4">
        <v>3066</v>
      </c>
      <c r="D30" s="5">
        <f t="shared" si="0"/>
        <v>6.1319999999999997</v>
      </c>
      <c r="E30" s="5">
        <f>6368138240*10^(-9)</f>
        <v>6.3681382400000004</v>
      </c>
    </row>
    <row r="31" spans="1:5" ht="14.4" x14ac:dyDescent="0.3">
      <c r="A31" s="3" t="s">
        <v>53</v>
      </c>
      <c r="B31" s="3" t="s">
        <v>54</v>
      </c>
      <c r="C31" s="4">
        <v>2892</v>
      </c>
      <c r="D31" s="5">
        <f t="shared" si="0"/>
        <v>5.7839999999999998</v>
      </c>
      <c r="E31" s="5">
        <f>6006619136*10^(-9)</f>
        <v>6.0066191360000003</v>
      </c>
    </row>
    <row r="32" spans="1:5" ht="14.4" x14ac:dyDescent="0.3">
      <c r="A32" s="3" t="s">
        <v>55</v>
      </c>
      <c r="B32" s="3" t="s">
        <v>56</v>
      </c>
      <c r="C32" s="4">
        <v>1737</v>
      </c>
      <c r="D32" s="5">
        <f t="shared" si="0"/>
        <v>3.4740000000000002</v>
      </c>
      <c r="E32" s="5">
        <f>3606880256*10^(-9)</f>
        <v>3.6068802560000002</v>
      </c>
    </row>
    <row r="33" spans="1:5" ht="14.4" x14ac:dyDescent="0.3">
      <c r="A33" s="3" t="s">
        <v>57</v>
      </c>
      <c r="B33" s="3" t="s">
        <v>58</v>
      </c>
      <c r="C33" s="4">
        <v>2084</v>
      </c>
      <c r="D33" s="5">
        <f t="shared" si="0"/>
        <v>4.1680000000000001</v>
      </c>
      <c r="E33" s="5">
        <f>4327840768*10^(-9)</f>
        <v>4.3278407680000006</v>
      </c>
    </row>
    <row r="34" spans="1:5" ht="14.4" x14ac:dyDescent="0.3">
      <c r="A34" s="3" t="s">
        <v>59</v>
      </c>
      <c r="B34" s="3" t="s">
        <v>60</v>
      </c>
      <c r="C34" s="4">
        <v>1996</v>
      </c>
      <c r="D34" s="5">
        <f t="shared" si="0"/>
        <v>3.992</v>
      </c>
      <c r="E34" s="5">
        <f>4145003520*10^(-9)</f>
        <v>4.1450035200000004</v>
      </c>
    </row>
    <row r="35" spans="1:5" ht="14.4" x14ac:dyDescent="0.3">
      <c r="A35" s="3" t="s">
        <v>61</v>
      </c>
      <c r="B35" s="3" t="s">
        <v>62</v>
      </c>
      <c r="C35" s="4">
        <v>3066</v>
      </c>
      <c r="D35" s="5">
        <f t="shared" si="0"/>
        <v>6.1319999999999997</v>
      </c>
      <c r="E35" s="5">
        <f>6368138240*10^(-9)</f>
        <v>6.3681382400000004</v>
      </c>
    </row>
    <row r="36" spans="1:5" ht="15.75" customHeight="1" x14ac:dyDescent="0.25">
      <c r="A36" s="6"/>
      <c r="B36" s="6"/>
      <c r="C36" s="6"/>
      <c r="D36" s="6"/>
      <c r="E36" s="6"/>
    </row>
    <row r="37" spans="1:5" ht="13.2" x14ac:dyDescent="0.25">
      <c r="A37" s="5"/>
      <c r="B37" s="7" t="s">
        <v>63</v>
      </c>
      <c r="C37" s="5">
        <f t="shared" ref="C37:E37" si="1">AVERAGE(C7:C35)</f>
        <v>2143.3103448275861</v>
      </c>
      <c r="D37" s="5">
        <f t="shared" si="1"/>
        <v>4.2866206896551731</v>
      </c>
      <c r="E37" s="5">
        <f t="shared" si="1"/>
        <v>4.4510696342068963</v>
      </c>
    </row>
  </sheetData>
  <mergeCells count="3">
    <mergeCell ref="A1:E1"/>
    <mergeCell ref="A4:E4"/>
    <mergeCell ref="A2: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Kirsten Elger</cp:lastModifiedBy>
  <dcterms:modified xsi:type="dcterms:W3CDTF">2025-09-01T13:10:39Z</dcterms:modified>
</cp:coreProperties>
</file>